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029"/>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C0EFA8F-6BCB-4475-A81F-972BB04178D7}" xr6:coauthVersionLast="45" xr6:coauthVersionMax="45" xr10:uidLastSave="{00000000-0000-0000-0000-000000000000}"/>
  <bookViews>
    <workbookView xWindow="-110" yWindow="-110" windowWidth="19420" windowHeight="10420" activeTab="3" xr2:uid="{00000000-000D-0000-FFFF-FFFF00000000}"/>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5" i="23" l="1"/>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<sst xmlns="http://schemas.openxmlformats.org/spreadsheetml/2006/main" count="4789" uniqueCount="1281">
  <si>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</si>
  <si>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</si>
  <si>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</si>
  <si>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</si>
  <si>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</si>
  <si>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</si>
  <si>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</si>
  <si>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</si>
  <si>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</si>
  <si>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</si>
  <si>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</si>
  <si>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</si>
  <si>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</si>
  <si>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</si>
  <si>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</si>
  <si>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</si>
  <si>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</si>
  <si>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</si>
  <si>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</si>
  <si>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</si>
  <si>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</si>
  <si>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</si>
  <si>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</si>
  <si>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</si>
  <si>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</si>
  <si>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</si>
  <si>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</si>
  <si>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</si>
  <si>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</si>
  <si>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</si>
  <si>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</si>
  <si>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</si>
  <si>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</si>
  <si>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</si>
  <si>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</si>
  <si>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</si>
  <si>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</si>
  <si>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</si>
  <si>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</si>
  <si>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</si>
  <si>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</si>
  <si>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</si>
  <si>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</si>
  <si>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</si>
  <si>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</si>
  <si>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</si>
  <si>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</si>
  <si>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</si>
  <si>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</si>
  <si>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</si>
  <si>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</si>
  <si>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</si>
  <si>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</si>
  <si>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</si>
  <si>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</si>
  <si>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</si>
  <si>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</si>
  <si>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</si>
  <si>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</si>
  <si>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</si>
  <si>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</si>
  <si>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</si>
  <si>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</si>
  <si>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</si>
  <si>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</si>
  <si>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</si>
  <si>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</si>
  <si>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</si>
  <si>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</si>
  <si>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</si>
  <si>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</si>
  <si>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</si>
  <si>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</si>
  <si>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</si>
  <si>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</si>
  <si>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</si>
  <si>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</si>
  <si>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</si>
  <si>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</si>
  <si>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</si>
  <si>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</si>
  <si>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</si>
  <si>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</si>
  <si>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</si>
  <si>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</si>
  <si>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</si>
  <si>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</si>
  <si>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</si>
  <si>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</si>
  <si>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</si>
  <si>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</si>
  <si>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</si>
  <si>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</si>
  <si>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</si>
  <si>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</si>
  <si>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</si>
  <si>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</si>
  <si>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</si>
  <si>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</si>
  <si>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</si>
  <si>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</si>
  <si>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</si>
  <si>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</si>
  <si>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</si>
  <si>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</si>
  <si>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</si>
  <si>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</si>
  <si>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</si>
  <si>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</si>
  <si>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</si>
  <si>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</si>
  <si>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</si>
  <si>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</si>
  <si>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</si>
  <si>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</si>
  <si>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</si>
  <si>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</si>
  <si>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</si>
  <si>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</si>
  <si>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</si>
  <si>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</si>
  <si>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</si>
  <si>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</si>
  <si>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</si>
  <si>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</si>
  <si>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</si>
  <si>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</si>
  <si>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</si>
  <si>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</si>
  <si>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</si>
  <si>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</si>
  <si>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</si>
  <si>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</si>
  <si>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</si>
  <si>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</si>
  <si>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</si>
  <si>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</si>
  <si>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</si>
  <si>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</si>
  <si>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</si>
  <si>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</si>
  <si>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</si>
  <si>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</si>
  <si>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</si>
  <si>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</si>
  <si>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</si>
  <si>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</si>
  <si>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</si>
  <si>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</si>
  <si>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</si>
  <si>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</si>
  <si>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</si>
  <si>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</si>
  <si>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</si>
  <si>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</si>
  <si>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</si>
  <si>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</si>
  <si>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</si>
  <si>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</si>
  <si>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</si>
  <si>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</si>
  <si>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</si>
  <si>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</si>
  <si>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</si>
  <si>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</si>
  <si>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</si>
  <si>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</si>
  <si>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</si>
  <si>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</si>
  <si>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</si>
  <si>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</si>
  <si>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</si>
  <si>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</si>
  <si>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</si>
  <si>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</si>
  <si>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</si>
  <si>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</si>
  <si>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</si>
  <si>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</si>
  <si>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</si>
  <si>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</si>
  <si>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</si>
  <si>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</si>
  <si>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</si>
  <si>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</si>
  <si>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</si>
  <si>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</si>
  <si>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</si>
  <si>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</si>
  <si>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</si>
  <si>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</si>
  <si>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</si>
  <si>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</si>
  <si>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</si>
  <si>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</si>
  <si>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</si>
  <si>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</si>
  <si>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</si>
  <si>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</si>
  <si>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</si>
  <si>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</si>
  <si>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</si>
  <si>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</si>
  <si>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</si>
  <si>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</si>
  <si>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</si>
  <si>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</si>
  <si>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</si>
  <si>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</si>
  <si>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</si>
  <si>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</si>
  <si>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</si>
  <si>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</si>
  <si>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</si>
  <si>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</si>
  <si>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</si>
  <si>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</si>
  <si>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</si>
  <si>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</si>
  <si>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</si>
  <si>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</si>
  <si>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</si>
  <si>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</si>
  <si>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</si>
  <si>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</si>
  <si>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</si>
  <si>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</si>
  <si>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</si>
  <si>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</si>
  <si>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</si>
  <si>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</si>
  <si>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</si>
  <si>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</si>
  <si>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</si>
  <si>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</si>
  <si>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</si>
  <si>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</si>
  <si>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</si>
  <si>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</si>
  <si>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</si>
  <si>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</si>
  <si>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</si>
  <si>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</si>
  <si>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</si>
  <si>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</si>
  <si>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</si>
  <si>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</si>
  <si>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</si>
  <si>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</si>
  <si>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</si>
  <si>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</si>
  <si>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</si>
  <si>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</si>
  <si>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</si>
  <si>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</si>
  <si>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</si>
  <si>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</si>
  <si>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</si>
  <si>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</si>
  <si>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</si>
  <si>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</si>
  <si>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</si>
  <si>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</si>
  <si>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</si>
  <si>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</si>
  <si>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</si>
  <si>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</si>
  <si>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</si>
  <si>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</si>
  <si>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</si>
  <si>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</si>
  <si>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</si>
  <si>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</si>
  <si>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</si>
  <si>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</si>
  <si>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</si>
  <si>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</si>
  <si>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</si>
  <si>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</si>
  <si>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</si>
  <si>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</si>
  <si>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</si>
  <si>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</si>
  <si>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</si>
  <si>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</si>
  <si>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</si>
  <si>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</si>
  <si>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</si>
  <si>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</si>
  <si>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</si>
  <si>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</si>
  <si>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</si>
  <si>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</si>
  <si>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</si>
  <si>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</si>
  <si>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</si>
  <si>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</si>
  <si>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</si>
  <si>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</si>
  <si>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</si>
  <si>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</si>
  <si>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</si>
  <si>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</si>
  <si>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</si>
  <si>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</si>
  <si>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</si>
  <si>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</si>
  <si>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</si>
  <si>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</si>
  <si>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</si>
  <si>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</si>
  <si>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</si>
  <si>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</si>
  <si>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</si>
  <si>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</si>
  <si>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</si>
  <si>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</si>
  <si>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</si>
  <si>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</si>
  <si>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</si>
  <si>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</si>
  <si>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</si>
  <si>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</si>
  <si>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</si>
  <si>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</si>
  <si>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</si>
  <si>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</si>
  <si>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</si>
  <si>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</si>
  <si>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</si>
  <si>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</si>
  <si>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</si>
  <si>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</si>
  <si>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</si>
  <si>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</si>
  <si>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</si>
  <si>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</si>
  <si>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</si>
  <si>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</si>
  <si>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</si>
  <si>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</si>
  <si>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</si>
  <si>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</si>
  <si>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</si>
  <si>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</si>
  <si>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</si>
  <si>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</si>
  <si>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</si>
  <si>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</si>
  <si>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</si>
  <si>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</si>
  <si>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</si>
  <si>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</si>
  <si>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</si>
  <si>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</si>
  <si>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</si>
  <si>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</si>
  <si>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</si>
  <si>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</si>
  <si>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</si>
  <si>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</si>
  <si>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</si>
  <si>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</si>
  <si>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</si>
  <si>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</si>
  <si>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</si>
  <si>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</si>
  <si>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</si>
  <si>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</si>
  <si>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</si>
  <si>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</si>
  <si>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</si>
  <si>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</si>
  <si>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</si>
  <si>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</si>
  <si>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</si>
  <si>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</si>
  <si>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</si>
  <si>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</si>
  <si>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</si>
  <si>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</si>
  <si>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</si>
  <si>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</si>
  <si>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</si>
  <si>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</si>
  <si>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</si>
  <si>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</si>
  <si>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</si>
  <si>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</si>
  <si>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</si>
  <si>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</si>
  <si>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</si>
  <si>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</si>
  <si>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</si>
  <si>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</si>
  <si>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</si>
  <si>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</si>
  <si>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</si>
  <si>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</si>
  <si>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</si>
  <si>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</si>
  <si>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</si>
  <si>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</si>
  <si>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</si>
  <si>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</si>
  <si>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</si>
  <si>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</si>
  <si>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</si>
  <si>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</si>
  <si>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</si>
  <si>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</si>
  <si>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</si>
  <si>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</si>
  <si>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</si>
  <si>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</si>
  <si>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</si>
  <si>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</si>
  <si>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</si>
  <si>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</si>
  <si>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</si>
  <si>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</si>
  <si>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</si>
  <si>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</si>
  <si>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</si>
  <si>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</si>
  <si>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</si>
  <si>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</si>
  <si>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</si>
  <si>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</si>
  <si>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</si>
  <si>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</si>
  <si>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</si>
  <si>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</si>
  <si>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</si>
  <si>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</si>
  <si>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</si>
  <si>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</si>
  <si>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</si>
  <si>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</si>
  <si>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</si>
  <si>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</si>
  <si>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</si>
  <si>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</si>
  <si>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</si>
  <si>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</si>
  <si>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</si>
  <si>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</si>
  <si>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</si>
  <si>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</si>
  <si>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</si>
  <si>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</si>
  <si>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</si>
  <si>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</si>
  <si>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</si>
  <si>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</si>
  <si>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</si>
  <si>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</si>
  <si>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</si>
  <si>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</si>
  <si>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</si>
  <si>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</si>
  <si>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</si>
  <si>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</si>
  <si>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</si>
  <si>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</si>
  <si>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</si>
  <si>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</si>
  <si>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</si>
  <si>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</si>
  <si>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</si>
  <si>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</si>
  <si>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</si>
  <si>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</si>
  <si>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</si>
  <si>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</si>
  <si>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</si>
  <si>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</si>
  <si>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</si>
  <si>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</si>
  <si>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</si>
  <si>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</si>
  <si>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</si>
  <si>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</si>
  <si>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</si>
  <si>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</si>
  <si>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</si>
  <si>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</si>
  <si>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</si>
  <si>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</si>
  <si>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</si>
  <si>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</si>
  <si>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</si>
  <si>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</si>
  <si>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</si>
  <si>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</si>
  <si>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</si>
  <si>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</si>
  <si>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</si>
  <si>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</si>
  <si>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</si>
  <si>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</si>
  <si>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</si>
  <si>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</si>
  <si>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</si>
  <si>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</si>
  <si>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</si>
  <si>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</si>
  <si>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</si>
  <si>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</si>
  <si>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</si>
  <si>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</si>
  <si>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</si>
  <si>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</si>
  <si>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</si>
  <si>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</si>
  <si>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</si>
  <si>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</si>
  <si>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</si>
  <si>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</si>
  <si>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</si>
  <si>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</si>
  <si>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</si>
  <si>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</si>
  <si>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</si>
  <si>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</si>
  <si>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</si>
  <si>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</si>
  <si>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</si>
  <si>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</si>
  <si>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</si>
  <si>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</si>
  <si>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</si>
  <si>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</si>
  <si>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</si>
  <si>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</si>
  <si>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</si>
  <si>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</si>
  <si>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</si>
  <si>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</si>
  <si>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</si>
  <si>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</si>
  <si>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</si>
  <si>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</si>
  <si>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</si>
  <si>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</si>
  <si>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</si>
  <si>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</si>
  <si>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</si>
  <si>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</si>
  <si>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</si>
  <si>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</si>
  <si>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</si>
  <si>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</si>
  <si>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</si>
  <si>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</si>
  <si>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</si>
  <si>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</si>
  <si>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</si>
  <si>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</si>
  <si>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</si>
  <si>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</si>
  <si>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</si>
  <si>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</si>
  <si>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</si>
  <si>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</si>
  <si>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</si>
  <si>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</si>
  <si>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</si>
  <si>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</si>
  <si>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</si>
  <si>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</si>
  <si>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</si>
  <si>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</si>
  <si>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</si>
  <si>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</si>
  <si>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</si>
  <si>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</si>
  <si>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</si>
  <si>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</si>
  <si>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</si>
  <si>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</si>
  <si>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</si>
  <si>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</si>
  <si>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</si>
  <si>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</si>
  <si>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</si>
  <si>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</si>
  <si>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</si>
  <si>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</si>
  <si>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</si>
  <si>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</si>
  <si>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</si>
  <si>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</si>
  <si>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</si>
  <si>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</si>
  <si>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</si>
  <si>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</si>
  <si>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</si>
  <si>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</si>
  <si>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</si>
  <si>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</si>
  <si>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</si>
  <si>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</si>
  <si>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</si>
  <si>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</si>
  <si>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</si>
  <si>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</si>
  <si>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</si>
  <si>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</si>
  <si>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</si>
  <si>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</si>
  <si>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</si>
  <si>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</si>
  <si>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</si>
  <si>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</si>
  <si>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</si>
  <si>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</si>
  <si>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</si>
  <si>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</si>
  <si>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</si>
  <si>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</si>
  <si>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</si>
  <si>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</si>
  <si>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</si>
  <si>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</si>
  <si>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</si>
  <si>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</si>
  <si>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</si>
  <si>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</si>
  <si>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</si>
  <si>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</si>
  <si>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</si>
  <si>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</si>
  <si>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</si>
  <si>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</si>
  <si>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</si>
  <si>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</si>
  <si>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</si>
  <si>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</si>
  <si>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</si>
  <si>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</si>
  <si>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</si>
  <si>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</si>
  <si>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</si>
  <si>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</si>
  <si>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</si>
  <si>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</si>
  <si>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</si>
  <si>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</si>
  <si>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</si>
  <si>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</si>
  <si>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</si>
  <si>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</si>
  <si>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</si>
  <si>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</si>
  <si>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</si>
  <si>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</si>
  <si>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</si>
  <si>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</si>
  <si>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</si>
  <si>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</si>
  <si>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</si>
  <si>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</si>
  <si>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</si>
  <si>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</si>
  <si>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</si>
  <si>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</si>
  <si>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</si>
  <si>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</si>
  <si>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</si>
  <si>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</si>
  <si>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</si>
  <si>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</si>
  <si>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</si>
  <si>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</si>
  <si>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</si>
  <si>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</si>
  <si>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</si>
  <si>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</si>
  <si>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</si>
  <si>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</si>
  <si>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</si>
  <si>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</si>
  <si>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</si>
  <si>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</si>
  <si>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</si>
  <si>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</si>
  <si>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</si>
  <si>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</si>
  <si>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</si>
  <si>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</si>
  <si>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</si>
  <si>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</si>
  <si>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</si>
  <si>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</si>
  <si>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</si>
  <si>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</si>
  <si>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</si>
  <si>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</si>
  <si>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</si>
  <si>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</si>
  <si>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</si>
  <si>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</si>
  <si>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</si>
  <si>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</si>
  <si>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</si>
  <si>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</si>
  <si>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</si>
  <si>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</si>
  <si>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</si>
  <si>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</si>
  <si>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</si>
  <si>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</si>
  <si>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</si>
  <si>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</si>
  <si>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</si>
  <si>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</si>
  <si>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</si>
  <si>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</si>
  <si>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</si>
  <si>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</si>
  <si>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</si>
  <si>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</si>
  <si>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</si>
  <si>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</si>
  <si>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</si>
  <si>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</si>
  <si>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</si>
  <si>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</si>
  <si>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</si>
  <si>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</si>
  <si>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</si>
  <si>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</si>
  <si>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</si>
  <si>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</si>
  <si>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</si>
  <si>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</si>
  <si>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</si>
  <si>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</si>
  <si>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</si>
  <si>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</si>
  <si>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</si>
  <si>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</si>
  <si>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</si>
  <si>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</si>
  <si>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</si>
  <si>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</si>
  <si>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</si>
  <si>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</si>
  <si>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</si>
  <si>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</si>
  <si>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</si>
  <si>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</si>
  <si>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</si>
  <si>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</si>
  <si>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</si>
  <si>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</si>
  <si>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</si>
  <si>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</si>
  <si>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</si>
  <si>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</si>
  <si>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</si>
  <si>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</si>
  <si>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</si>
  <si>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</si>
  <si>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</si>
  <si>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</si>
  <si>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</si>
  <si>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</si>
  <si>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</si>
  <si>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</si>
  <si>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</si>
  <si>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</si>
  <si>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</si>
  <si>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</si>
  <si>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</si>
  <si>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</si>
  <si>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</si>
  <si>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</si>
  <si>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</si>
  <si>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</si>
  <si>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</si>
  <si>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</si>
  <si>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</si>
  <si>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</si>
  <si>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</si>
  <si>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</si>
  <si>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</si>
  <si>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</si>
  <si>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</si>
  <si>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</si>
  <si>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</si>
  <si>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</si>
  <si>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</si>
  <si>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</si>
  <si>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</si>
  <si>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</si>
  <si>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</si>
  <si>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</si>
  <si>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</si>
  <si>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</si>
  <si>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</si>
  <si>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</si>
  <si>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</si>
  <si>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</si>
  <si>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</si>
  <si>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</si>
  <si>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</si>
  <si>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</si>
  <si>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</si>
  <si>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</si>
  <si>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</si>
  <si>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</si>
  <si>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</si>
  <si>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</si>
  <si>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</si>
  <si>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</si>
  <si>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</si>
  <si>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</si>
  <si>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</si>
  <si>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</si>
  <si>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</si>
  <si>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</si>
  <si>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</si>
  <si>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</si>
  <si>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</si>
  <si>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</si>
  <si>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</si>
  <si>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</si>
  <si>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</si>
  <si>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</si>
  <si>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</si>
  <si>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</si>
  <si>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</si>
  <si>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</si>
  <si>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</si>
  <si>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</si>
  <si>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</si>
  <si>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</si>
  <si>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</si>
  <si>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</si>
  <si>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</si>
  <si>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</si>
  <si>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</si>
  <si>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</si>
  <si>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</si>
  <si>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</si>
  <si>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</si>
  <si>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</si>
  <si>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</si>
  <si>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</si>
  <si>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</si>
  <si>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</si>
  <si>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</si>
  <si>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</si>
  <si>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</si>
  <si>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</si>
  <si>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</si>
  <si>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</si>
  <si>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</si>
  <si>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</si>
  <si>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</si>
  <si>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</si>
  <si>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</si>
  <si>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</si>
  <si>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</si>
  <si>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</si>
  <si>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</si>
  <si>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</si>
  <si>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</si>
  <si>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</si>
  <si>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</si>
  <si>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</si>
  <si>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</si>
  <si>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</si>
  <si>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</si>
  <si>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</si>
  <si>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</si>
  <si>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</si>
  <si>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</si>
  <si>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</si>
  <si>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</si>
  <si>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</si>
  <si>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</si>
  <si>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</si>
  <si>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</si>
  <si>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</si>
  <si>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</si>
  <si>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</si>
  <si>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</si>
  <si>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</si>
  <si>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</si>
  <si>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</si>
  <si>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</si>
  <si>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</si>
  <si>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</si>
  <si>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</si>
  <si>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</si>
  <si>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</si>
  <si>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</si>
  <si>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</si>
  <si>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</si>
  <si>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</si>
  <si>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</si>
  <si>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</si>
  <si>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</si>
  <si>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</si>
  <si>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</si>
  <si>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</si>
  <si>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</si>
  <si>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</si>
  <si>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</si>
  <si>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</si>
  <si>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</si>
  <si>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</si>
  <si>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</si>
  <si>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</si>
  <si>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</si>
  <si>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</si>
  <si>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</si>
  <si>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</si>
  <si>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</si>
  <si>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</si>
  <si>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</si>
  <si>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</si>
  <si>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</si>
  <si>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</si>
  <si>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</si>
  <si>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</si>
  <si>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</si>
  <si>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</si>
  <si>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</si>
  <si>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</si>
  <si>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</si>
  <si>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</si>
  <si>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</si>
  <si>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</si>
  <si>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</si>
  <si>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</si>
  <si>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</si>
  <si>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</si>
  <si>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</si>
  <si>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</si>
  <si>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</si>
  <si>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</si>
  <si>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</si>
  <si>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</si>
  <si>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</si>
  <si>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</si>
  <si>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</si>
  <si>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</si>
  <si>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</si>
  <si>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</si>
  <si>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</si>
  <si>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</si>
  <si>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</si>
  <si>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</si>
  <si>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</si>
  <si>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</si>
  <si>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</si>
  <si>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</si>
  <si>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</si>
  <si>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</si>
  <si>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</si>
  <si>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</si>
  <si>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</si>
  <si>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</si>
  <si>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</si>
  <si>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</si>
  <si>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</si>
  <si>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</si>
  <si>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</si>
  <si>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</si>
  <si>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</si>
  <si>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</si>
  <si>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</si>
  <si>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</si>
  <si>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</si>
  <si>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</si>
  <si>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</si>
  <si>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</si>
  <si>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</si>
  <si>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</si>
  <si>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</si>
  <si>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</si>
  <si>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</si>
  <si>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</si>
  <si>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</si>
  <si>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</si>
  <si>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</si>
  <si>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</si>
  <si>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</si>
  <si>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</si>
  <si>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</si>
  <si>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</si>
  <si>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</si>
  <si>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</si>
  <si>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</si>
  <si>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</si>
  <si>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</si>
  <si>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</si>
  <si>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</si>
  <si>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</si>
  <si>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</si>
  <si>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</si>
  <si>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</si>
  <si>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</si>
  <si>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</si>
  <si>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</si>
  <si>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</si>
  <si>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</si>
  <si>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</si>
  <si>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</si>
  <si>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</si>
  <si>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</si>
  <si>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</si>
  <si>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</si>
  <si>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</si>
  <si>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</si>
  <si>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</si>
  <si>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</si>
  <si>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</si>
  <si>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</si>
  <si>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</si>
  <si>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</si>
  <si>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</si>
  <si>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</si>
  <si>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</si>
  <si>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</si>
  <si>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</si>
  <si>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</si>
  <si>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</si>
  <si>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</si>
  <si>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</si>
  <si>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</si>
  <si>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</si>
  <si>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</si>
  <si>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</si>
  <si>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</si>
  <si>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</si>
  <si>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</si>
  <si>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</si>
  <si>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</si>
  <si>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</si>
  <si>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</si>
  <si>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</si>
  <si>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</si>
  <si>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</si>
  <si>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</si>
  <si>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</si>
  <si>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</si>
  <si>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</si>
  <si>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</si>
  <si>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</si>
  <si>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</si>
  <si>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</si>
  <si>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</si>
  <si>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</si>
  <si>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</si>
  <si>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</si>
  <si>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</si>
  <si>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</si>
  <si>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</si>
  <si>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</si>
  <si>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</si>
  <si>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</si>
  <si>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</si>
  <si>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</si>
  <si>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</si>
  <si>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</si>
  <si>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</si>
  <si>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</si>
  <si>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</si>
  <si>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</si>
  <si>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</si>
  <si>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</si>
  <si>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</si>
  <si>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</si>
  <si>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</si>
  <si>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</si>
  <si>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</si>
  <si>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</si>
  <si>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</si>
  <si>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</si>
  <si>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</si>
  <si>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</si>
  <si>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</si>
  <si>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</si>
  <si>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</si>
  <si>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</si>
  <si>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</si>
  <si>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</si>
  <si>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</si>
  <si>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</si>
  <si>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</si>
  <si>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</si>
  <si>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</si>
  <si>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</si>
  <si>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</si>
  <si>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</si>
  <si>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</si>
  <si>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</si>
  <si>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</si>
  <si>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</si>
  <si>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</si>
  <si>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</si>
  <si>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</si>
  <si>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</si>
  <si>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</si>
  <si>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</si>
  <si>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</si>
  <si>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</si>
  <si>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</si>
  <si>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</si>
  <si>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</si>
  <si>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</si>
  <si>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</si>
  <si>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</si>
  <si>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</si>
  <si>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</si>
  <si>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</si>
  <si>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</si>
  <si>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</si>
  <si>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</si>
  <si>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</si>
  <si>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</si>
  <si>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</si>
  <si>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</si>
  <si>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</si>
  <si>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</si>
  <si>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</si>
  <si>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</si>
  <si>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</si>
  <si>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</si>
  <si>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</si>
  <si>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</si>
  <si>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</si>
  <si>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</si>
  <si>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</si>
  <si>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</si>
  <si>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</si>
  <si>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</si>
  <si>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</si>
  <si>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</si>
  <si>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</si>
  <si>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</si>
  <si>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</si>
  <si>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</si>
  <si>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</si>
  <si>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</si>
  <si>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</si>
  <si>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</si>
  <si>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</si>
  <si>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</si>
  <si>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</si>
  <si>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</si>
  <si>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</si>
  <si>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</si>
  <si>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</si>
  <si>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</si>
  <si>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</si>
  <si>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</si>
  <si>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</si>
  <si>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</si>
  <si>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</si>
  <si>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</si>
  <si>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</si>
  <si>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</si>
  <si>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</si>
  <si>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</si>
  <si>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</si>
  <si>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</si>
  <si>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</si>
  <si>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</si>
  <si>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</si>
  <si>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</si>
  <si>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</si>
  <si>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</si>
  <si>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</si>
  <si>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</si>
  <si>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</si>
  <si>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</si>
  <si>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</si>
  <si>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</si>
  <si>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</si>
  <si>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</si>
  <si>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</si>
  <si>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</si>
  <si>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</si>
  <si>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</si>
  <si>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</si>
  <si>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</si>
  <si>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</si>
  <si>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</si>
  <si>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</si>
  <si>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</si>
  <si>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</si>
  <si>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</si>
  <si>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</si>
  <si>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</si>
  <si>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</si>
  <si>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</si>
  <si>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</si>
  <si>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</si>
  <si>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</si>
  <si>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</si>
  <si>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</si>
  <si>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</si>
  <si>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</si>
  <si>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</si>
  <si>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</si>
  <si>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</si>
  <si>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</si>
  <si>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</si>
  <si>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</si>
  <si>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</si>
  <si>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</si>
  <si>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</si>
  <si>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</si>
  <si>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</si>
  <si>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</si>
  <si>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</si>
  <si>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</si>
  <si>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</si>
  <si>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</si>
  <si>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</si>
  <si>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</si>
  <si>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</si>
  <si>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</si>
  <si>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</si>
  <si>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</si>
  <si>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</si>
  <si>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</si>
  <si>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</si>
  <si>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</si>
  <si>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</si>
  <si>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</si>
  <si>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</si>
  <si>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</si>
  <si>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</si>
  <si>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</si>
  <si>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</si>
  <si>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</si>
  <si>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</si>
  <si>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</si>
  <si>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</si>
  <si>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</si>
  <si>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</si>
  <si>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</si>
  <si>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</si>
  <si>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</si>
  <si>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</si>
  <si>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</si>
  <si>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</si>
  <si>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</si>
  <si>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</si>
  <si>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</si>
  <si>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</si>
  <si>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</si>
  <si>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</si>
  <si>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</si>
  <si>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</si>
  <si>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</si>
  <si>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</si>
  <si>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</si>
  <si>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</si>
  <si>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</si>
  <si>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</si>
  <si>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</si>
  <si>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</si>
  <si>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</si>
  <si>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</si>
  <si>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</si>
  <si>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 1</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</si>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</sst>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3" Type="http://schemas.openxmlformats.org/officeDocument/2006/relationships/image" Target="../media/image3.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 Type="http://schemas.openxmlformats.org/officeDocument/2006/relationships/image" Target="../media/image2.png"/><Relationship Id="rId16" Type="http://schemas.openxmlformats.org/officeDocument/2006/relationships/image" Target="../media/image24.emf"/><Relationship Id="rId20" Type="http://schemas.openxmlformats.org/officeDocument/2006/relationships/image" Target="../media/image27.png"/><Relationship Id="rId29" Type="http://schemas.openxmlformats.org/officeDocument/2006/relationships/image" Target="../media/image36.emf"/><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3" Type="http://schemas.openxmlformats.org/officeDocument/2006/relationships/image" Target="../media/image3.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6.png"/><Relationship Id="rId29" Type="http://schemas.openxmlformats.org/officeDocument/2006/relationships/image" Target="../media/image34.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95"/>
  <sheetViews>
    <sheetView zoomScaleNormal="100" workbookViewId="0">
      <pane xSplit="4" ySplit="1" topLeftCell="E2" activePane="bottomRight" state="frozenSplit"/>
      <selection pane="topRight" activeCell="J1" sqref="J1"/>
      <selection pane="bottomLeft" activeCell="A6" sqref="A6"/>
      <selection pane="bottomRight" activeCell="A3" sqref="A3"/>
    </sheetView>
  </sheetViews>
  <sheetFormatPr baseColWidth="10" defaultColWidth="11.453125" defaultRowHeight="13" x14ac:dyDescent="0.35"/>
  <cols>
    <col min="1" max="1" width="4.81640625" style="797" customWidth="1"/>
    <col min="2" max="2" width="10.54296875" style="797" customWidth="1"/>
    <col min="3" max="3" width="14.7265625" style="797" customWidth="1"/>
    <col min="4" max="4" width="10" style="797" customWidth="1"/>
    <col min="5" max="5" width="20.7265625" style="309" customWidth="1"/>
    <col min="6" max="6" width="22.7265625" style="309" customWidth="1"/>
    <col min="7" max="7" width="21.453125" style="309" customWidth="1"/>
    <col min="8" max="9" width="14.26953125" style="434" customWidth="1"/>
    <col min="10" max="13" width="15.7265625" style="309" customWidth="1"/>
    <col min="14" max="14" width="15.7265625" style="564" customWidth="1"/>
    <col min="15" max="15" width="3.54296875" style="309" bestFit="1" customWidth="1"/>
    <col min="16" max="16" width="5.453125" style="309" customWidth="1"/>
    <col min="17" max="17" width="20.81640625" style="797" customWidth="1"/>
    <col min="18" max="16384" width="11.453125" style="309"/>
  </cols>
  <sheetData>
    <row r="1" spans="1:17" s="300" customFormat="1" ht="13.5" thickBot="1" x14ac:dyDescent="0.4">
      <c r="A1" s="798" t="s">
        <v>609</v>
      </c>
      <c r="B1" s="513"/>
      <c r="C1" s="513"/>
      <c r="D1" s="297" t="s">
        <v>605</v>
      </c>
      <c r="E1" s="651" t="s">
        <v>601</v>
      </c>
      <c r="F1" s="661" t="s">
        <v>682</v>
      </c>
      <c r="G1" s="296" t="s">
        <v>627</v>
      </c>
      <c r="H1" s="297" t="s">
        <v>2</v>
      </c>
      <c r="I1" s="296" t="s">
        <v>619</v>
      </c>
      <c r="J1" s="651" t="s">
        <v>606</v>
      </c>
      <c r="K1" s="651" t="s">
        <v>608</v>
      </c>
      <c r="L1" s="652" t="s">
        <v>620</v>
      </c>
      <c r="M1" s="442" t="s">
        <v>835</v>
      </c>
      <c r="N1" s="662" t="s">
        <v>607</v>
      </c>
      <c r="Q1" s="801"/>
    </row>
    <row r="2" spans="1:17" ht="39" customHeight="1" thickBot="1" x14ac:dyDescent="0.4">
      <c r="A2" s="799">
        <f>0</f>
        <v>0</v>
      </c>
      <c r="B2" s="759">
        <v>44074</v>
      </c>
      <c r="C2" s="760">
        <f>B2+6</f>
        <v>44080</v>
      </c>
      <c r="D2" s="761" t="str">
        <f>CONCATENATE(TEXT(B2,"JJ/MM/AA"),CHAR(10),"au",CHAR(10),TEXT(C2,"JJ/MM/AA"))</f>
        <v>31/08/20
au
06/09/20</v>
      </c>
      <c r="E2" s="735" t="s">
        <v>1267</v>
      </c>
      <c r="F2" s="736"/>
      <c r="G2" s="736"/>
      <c r="H2" s="737"/>
      <c r="I2" s="737"/>
      <c r="J2" s="736"/>
      <c r="K2" s="736"/>
      <c r="L2" s="736"/>
      <c r="M2" s="736"/>
      <c r="N2" s="738"/>
    </row>
    <row r="3" spans="1:17" ht="65" customHeight="1" x14ac:dyDescent="0.35">
      <c r="A3" s="420">
        <f t="shared" ref="A3:A8" si="0">A2+1</f>
        <v>1</v>
      </c>
      <c r="B3" s="421">
        <f>B2+7</f>
        <v>44081</v>
      </c>
      <c r="C3" s="665">
        <f>B3+6</f>
        <v>44087</v>
      </c>
      <c r="D3" s="762" t="str">
        <f t="shared" ref="D3:D35" si="1">CONCATENATE(TEXT(B3,"JJ/MM/AA"),CHAR(10),"au",CHAR(10),TEXT(C3,"JJ/MM/AA"))</f>
        <v>07/09/20
au
13/09/20</v>
      </c>
      <c r="E3" s="849" t="str">
        <f>Tri_Semestre!A1</f>
        <v>Cycle 1 : Modéliser le comportement linéaire et non linéaire des systèmes.</v>
      </c>
      <c r="F3" s="861" t="s">
        <v>672</v>
      </c>
      <c r="G3" s="849" t="s">
        <v>643</v>
      </c>
      <c r="H3" s="846" t="str">
        <f>Tri_Semestre!B7</f>
        <v>Mod2.C1, Mod2.C8, Mod3.C1</v>
      </c>
      <c r="I3" s="846" t="str">
        <f>Tri_Semestre!D7</f>
        <v>Mod2.C1.SF4, Mod2.C1.SF5, Mod2.C1.SF6, Mod2.C8.SF1, Mod3.C1.SF1</v>
      </c>
      <c r="J3" s="306"/>
      <c r="K3" s="657"/>
      <c r="L3" s="657"/>
      <c r="M3" s="657"/>
      <c r="N3" s="727"/>
      <c r="O3" s="309">
        <v>216</v>
      </c>
      <c r="P3" s="309">
        <f>O3-6</f>
        <v>210</v>
      </c>
      <c r="Q3" s="797" t="s">
        <v>1271</v>
      </c>
    </row>
    <row r="4" spans="1:17" ht="63" x14ac:dyDescent="0.35">
      <c r="A4" s="420">
        <f t="shared" si="0"/>
        <v>2</v>
      </c>
      <c r="B4" s="421">
        <f t="shared" ref="B4:B45" si="2">B3+7</f>
        <v>44088</v>
      </c>
      <c r="C4" s="665">
        <f t="shared" ref="C4:C45" si="3">B4+6</f>
        <v>44094</v>
      </c>
      <c r="D4" s="763" t="str">
        <f t="shared" si="1"/>
        <v>14/09/20
au
20/09/20</v>
      </c>
      <c r="E4" s="850"/>
      <c r="F4" s="862"/>
      <c r="G4" s="850"/>
      <c r="H4" s="847"/>
      <c r="I4" s="847"/>
      <c r="J4" s="656"/>
      <c r="K4" s="656"/>
      <c r="L4" s="656"/>
      <c r="M4" s="656"/>
      <c r="N4" s="725"/>
      <c r="O4" s="309">
        <f>O3-7</f>
        <v>209</v>
      </c>
      <c r="P4" s="309">
        <f t="shared" ref="P4:P33" si="4">O4-6</f>
        <v>203</v>
      </c>
      <c r="Q4" s="797" t="s">
        <v>1272</v>
      </c>
    </row>
    <row r="5" spans="1:17" ht="39" customHeight="1" thickBot="1" x14ac:dyDescent="0.4">
      <c r="A5" s="420">
        <f t="shared" si="0"/>
        <v>3</v>
      </c>
      <c r="B5" s="421">
        <f t="shared" si="2"/>
        <v>44095</v>
      </c>
      <c r="C5" s="665">
        <f t="shared" si="3"/>
        <v>44101</v>
      </c>
      <c r="D5" s="764" t="str">
        <f t="shared" si="1"/>
        <v>21/09/20
au
27/09/20</v>
      </c>
      <c r="E5" s="851"/>
      <c r="F5" s="863"/>
      <c r="G5" s="851"/>
      <c r="H5" s="848"/>
      <c r="I5" s="848"/>
      <c r="J5" s="520" t="s">
        <v>1273</v>
      </c>
      <c r="K5" s="658">
        <v>1</v>
      </c>
      <c r="L5" s="658"/>
      <c r="M5" s="658"/>
      <c r="N5" s="546"/>
      <c r="O5" s="309">
        <f t="shared" ref="O5:O33" si="5">O4-7</f>
        <v>202</v>
      </c>
      <c r="P5" s="309">
        <f t="shared" si="4"/>
        <v>196</v>
      </c>
    </row>
    <row r="6" spans="1:17" ht="78" customHeight="1" x14ac:dyDescent="0.35">
      <c r="A6" s="420">
        <f t="shared" si="0"/>
        <v>4</v>
      </c>
      <c r="B6" s="421">
        <f t="shared" si="2"/>
        <v>44102</v>
      </c>
      <c r="C6" s="665">
        <f t="shared" si="3"/>
        <v>44108</v>
      </c>
      <c r="D6" s="765" t="str">
        <f t="shared" si="1"/>
        <v>28/09/20
au
04/10/20</v>
      </c>
      <c r="E6" s="852" t="str">
        <f>Tri_Semestre!A8</f>
        <v xml:space="preserve">Cycle 2 : Prévoir les performances des systèmes asservis. </v>
      </c>
      <c r="F6" s="855" t="s">
        <v>663</v>
      </c>
      <c r="G6" s="852" t="s">
        <v>628</v>
      </c>
      <c r="H6" s="858" t="str">
        <f>Tri_Semestre!B16</f>
        <v>Mod3.C2, Res2.C4, Res2.C5, Res2.C6, Res2.C7, Res2.C10, Res2.C11</v>
      </c>
      <c r="I6" s="858" t="str">
        <f>Tri_Semestre!D16</f>
        <v>Mod3.C2.SF1, , Res2.C5.SF1, Res2.C6.SF1, Res2.C7.SF1, Res2.C10.SF1, Res2.C11.SF1</v>
      </c>
      <c r="J6" s="638"/>
      <c r="K6" s="648">
        <v>2</v>
      </c>
      <c r="L6" s="648"/>
      <c r="M6" s="648"/>
      <c r="N6" s="640"/>
      <c r="O6" s="309">
        <f t="shared" si="5"/>
        <v>195</v>
      </c>
      <c r="P6" s="309">
        <f t="shared" si="4"/>
        <v>189</v>
      </c>
    </row>
    <row r="7" spans="1:17" ht="31.5" x14ac:dyDescent="0.35">
      <c r="A7" s="420">
        <f t="shared" si="0"/>
        <v>5</v>
      </c>
      <c r="B7" s="421">
        <f t="shared" si="2"/>
        <v>44109</v>
      </c>
      <c r="C7" s="665">
        <f t="shared" si="3"/>
        <v>44115</v>
      </c>
      <c r="D7" s="766" t="str">
        <f t="shared" si="1"/>
        <v>05/10/20
au
11/10/20</v>
      </c>
      <c r="E7" s="853"/>
      <c r="F7" s="856"/>
      <c r="G7" s="853"/>
      <c r="H7" s="859"/>
      <c r="I7" s="859"/>
      <c r="J7" s="649"/>
      <c r="K7" s="649">
        <v>3</v>
      </c>
      <c r="L7" s="649"/>
      <c r="M7" s="521"/>
      <c r="N7" s="541"/>
      <c r="O7" s="309">
        <f t="shared" si="5"/>
        <v>188</v>
      </c>
      <c r="P7" s="309">
        <f t="shared" si="4"/>
        <v>182</v>
      </c>
    </row>
    <row r="8" spans="1:17" ht="32" thickBot="1" x14ac:dyDescent="0.4">
      <c r="A8" s="420">
        <f t="shared" si="0"/>
        <v>6</v>
      </c>
      <c r="B8" s="421">
        <f t="shared" si="2"/>
        <v>44116</v>
      </c>
      <c r="C8" s="665">
        <f t="shared" si="3"/>
        <v>44122</v>
      </c>
      <c r="D8" s="767" t="str">
        <f t="shared" si="1"/>
        <v>12/10/20
au
18/10/20</v>
      </c>
      <c r="E8" s="854"/>
      <c r="F8" s="857"/>
      <c r="G8" s="854"/>
      <c r="H8" s="860"/>
      <c r="I8" s="860"/>
      <c r="J8" s="522" t="s">
        <v>1134</v>
      </c>
      <c r="K8" s="650">
        <v>4</v>
      </c>
      <c r="L8" s="650"/>
      <c r="M8" s="650"/>
      <c r="N8" s="726"/>
      <c r="O8" s="309">
        <f t="shared" si="5"/>
        <v>181</v>
      </c>
      <c r="P8" s="309">
        <f t="shared" si="4"/>
        <v>175</v>
      </c>
    </row>
    <row r="9" spans="1:17" ht="19.5" customHeight="1" x14ac:dyDescent="0.35">
      <c r="A9" s="420"/>
      <c r="B9" s="421">
        <f t="shared" si="2"/>
        <v>44123</v>
      </c>
      <c r="C9" s="421">
        <f t="shared" si="3"/>
        <v>44129</v>
      </c>
      <c r="D9" s="339" t="str">
        <f t="shared" si="1"/>
        <v>19/10/20
au
25/10/20</v>
      </c>
      <c r="E9" s="806" t="s">
        <v>610</v>
      </c>
      <c r="F9" s="807"/>
      <c r="G9" s="807"/>
      <c r="H9" s="807"/>
      <c r="I9" s="807"/>
      <c r="J9" s="807"/>
      <c r="K9" s="807"/>
      <c r="L9" s="807"/>
      <c r="M9" s="807"/>
      <c r="N9" s="808"/>
      <c r="O9" s="309">
        <f t="shared" si="5"/>
        <v>174</v>
      </c>
      <c r="P9" s="309">
        <f t="shared" si="4"/>
        <v>168</v>
      </c>
    </row>
    <row r="10" spans="1:17" ht="19.5" customHeight="1" thickBot="1" x14ac:dyDescent="0.4">
      <c r="A10" s="420"/>
      <c r="B10" s="421">
        <f t="shared" si="2"/>
        <v>44130</v>
      </c>
      <c r="C10" s="421">
        <f t="shared" si="3"/>
        <v>44136</v>
      </c>
      <c r="D10" s="340" t="str">
        <f t="shared" si="1"/>
        <v>26/10/20
au
01/11/20</v>
      </c>
      <c r="E10" s="806"/>
      <c r="F10" s="807"/>
      <c r="G10" s="807"/>
      <c r="H10" s="807"/>
      <c r="I10" s="807"/>
      <c r="J10" s="807"/>
      <c r="K10" s="807"/>
      <c r="L10" s="807"/>
      <c r="M10" s="807"/>
      <c r="N10" s="808"/>
      <c r="O10" s="309">
        <f t="shared" si="5"/>
        <v>167</v>
      </c>
      <c r="P10" s="309">
        <f t="shared" si="4"/>
        <v>161</v>
      </c>
    </row>
    <row r="11" spans="1:17" ht="38.25" customHeight="1" x14ac:dyDescent="0.35">
      <c r="A11" s="420">
        <f>A8+1</f>
        <v>7</v>
      </c>
      <c r="B11" s="421">
        <f t="shared" si="2"/>
        <v>44137</v>
      </c>
      <c r="C11" s="665">
        <f t="shared" si="3"/>
        <v>44143</v>
      </c>
      <c r="D11" s="768" t="str">
        <f t="shared" si="1"/>
        <v>02/11/20
au
08/11/20</v>
      </c>
      <c r="E11" s="663" t="str">
        <f>Tri_Semestre!A17</f>
        <v xml:space="preserve">Cycle 3 : Concevoir la partie commande des systèmes asservis afin de valider leurs performances. </v>
      </c>
      <c r="F11" s="717" t="s">
        <v>665</v>
      </c>
      <c r="G11" s="663" t="s">
        <v>629</v>
      </c>
      <c r="H11" s="664" t="str">
        <f>Tri_Semestre!B20</f>
        <v>Res1.C4, Con.C2</v>
      </c>
      <c r="I11" s="664" t="str">
        <f>Tri_Semestre!D20</f>
        <v>Res1.C4.SF1, Con.C2.SF1</v>
      </c>
      <c r="J11" s="653"/>
      <c r="K11" s="653">
        <v>5</v>
      </c>
      <c r="L11" s="653"/>
      <c r="M11" s="446"/>
      <c r="N11" s="549"/>
      <c r="O11" s="309">
        <f t="shared" si="5"/>
        <v>160</v>
      </c>
      <c r="P11" s="309">
        <f t="shared" si="4"/>
        <v>154</v>
      </c>
    </row>
    <row r="12" spans="1:17" ht="31.5" x14ac:dyDescent="0.35">
      <c r="A12" s="420">
        <f t="shared" ref="A12:A17" si="6">A11+1</f>
        <v>8</v>
      </c>
      <c r="B12" s="421">
        <f t="shared" si="2"/>
        <v>44144</v>
      </c>
      <c r="C12" s="665">
        <f t="shared" si="3"/>
        <v>44150</v>
      </c>
      <c r="D12" s="769" t="str">
        <f t="shared" si="1"/>
        <v>09/11/20
au
15/11/20</v>
      </c>
      <c r="E12" s="713"/>
      <c r="F12" s="715"/>
      <c r="G12" s="713"/>
      <c r="H12" s="714"/>
      <c r="I12" s="714"/>
      <c r="J12" s="716"/>
      <c r="K12" s="712">
        <v>6</v>
      </c>
      <c r="L12" s="712"/>
      <c r="M12" s="712"/>
      <c r="N12" s="718"/>
      <c r="O12" s="309">
        <f t="shared" si="5"/>
        <v>153</v>
      </c>
      <c r="P12" s="309">
        <f t="shared" si="4"/>
        <v>147</v>
      </c>
    </row>
    <row r="13" spans="1:17" ht="52" customHeight="1" thickBot="1" x14ac:dyDescent="0.4">
      <c r="A13" s="420">
        <f t="shared" si="6"/>
        <v>9</v>
      </c>
      <c r="B13" s="421">
        <f t="shared" si="2"/>
        <v>44151</v>
      </c>
      <c r="C13" s="665">
        <f t="shared" si="3"/>
        <v>44157</v>
      </c>
      <c r="D13" s="770" t="str">
        <f t="shared" si="1"/>
        <v>16/11/20
au
22/11/20</v>
      </c>
      <c r="E13" s="719"/>
      <c r="F13" s="720"/>
      <c r="G13" s="719"/>
      <c r="H13" s="721"/>
      <c r="I13" s="721"/>
      <c r="J13" s="722" t="s">
        <v>1134</v>
      </c>
      <c r="K13" s="723">
        <v>7</v>
      </c>
      <c r="L13" s="723"/>
      <c r="M13" s="723"/>
      <c r="N13" s="724"/>
      <c r="O13" s="309">
        <f t="shared" si="5"/>
        <v>146</v>
      </c>
      <c r="P13" s="309">
        <f t="shared" si="4"/>
        <v>140</v>
      </c>
    </row>
    <row r="14" spans="1:17" ht="31.5" x14ac:dyDescent="0.35">
      <c r="A14" s="420">
        <f t="shared" si="6"/>
        <v>10</v>
      </c>
      <c r="B14" s="421">
        <f t="shared" si="2"/>
        <v>44158</v>
      </c>
      <c r="C14" s="665">
        <f t="shared" si="3"/>
        <v>44164</v>
      </c>
      <c r="D14" s="771" t="str">
        <f t="shared" si="1"/>
        <v>23/11/20
au
29/11/20</v>
      </c>
      <c r="E14" s="812" t="str">
        <f>Tri_Semestre!A21</f>
        <v>Cycle 4 : Modéliser le comportement des systèmes mécaniques dans le but d'établir une loi de comportement ou de déterminer des actions mécaniques en utilisant le PFD</v>
      </c>
      <c r="F14" s="809" t="s">
        <v>667</v>
      </c>
      <c r="G14" s="812" t="s">
        <v>630</v>
      </c>
      <c r="H14" s="815" t="str">
        <f>Tri_Semestre!B29</f>
        <v>Mod2.C13, Mod2.C14, Mod2.C15, Mod2.C16, Mod2.C17, Res1.C1, Res1.C2</v>
      </c>
      <c r="I14" s="815" t="str">
        <f>Tri_Semestre!D29</f>
        <v>, , , , Mod2.C17.SF1, Res1.C1.SF1, Res1.C2.SF1</v>
      </c>
      <c r="J14" s="709"/>
      <c r="K14" s="710">
        <v>8</v>
      </c>
      <c r="L14" s="710"/>
      <c r="M14" s="710"/>
      <c r="N14" s="711"/>
      <c r="O14" s="309">
        <f t="shared" si="5"/>
        <v>139</v>
      </c>
      <c r="P14" s="309">
        <f t="shared" si="4"/>
        <v>133</v>
      </c>
    </row>
    <row r="15" spans="1:17" ht="31.5" x14ac:dyDescent="0.35">
      <c r="A15" s="420">
        <f t="shared" si="6"/>
        <v>11</v>
      </c>
      <c r="B15" s="421">
        <f t="shared" si="2"/>
        <v>44165</v>
      </c>
      <c r="C15" s="665">
        <f t="shared" si="3"/>
        <v>44171</v>
      </c>
      <c r="D15" s="772" t="str">
        <f t="shared" si="1"/>
        <v>30/11/20
au
06/12/20</v>
      </c>
      <c r="E15" s="813"/>
      <c r="F15" s="810"/>
      <c r="G15" s="813"/>
      <c r="H15" s="816"/>
      <c r="I15" s="816"/>
      <c r="J15" s="537"/>
      <c r="K15" s="654">
        <v>9</v>
      </c>
      <c r="L15" s="654"/>
      <c r="M15" s="654"/>
      <c r="N15" s="552"/>
      <c r="O15" s="309">
        <f t="shared" si="5"/>
        <v>132</v>
      </c>
      <c r="P15" s="309">
        <f t="shared" si="4"/>
        <v>126</v>
      </c>
    </row>
    <row r="16" spans="1:17" ht="32" thickBot="1" x14ac:dyDescent="0.4">
      <c r="A16" s="420">
        <f t="shared" si="6"/>
        <v>12</v>
      </c>
      <c r="B16" s="421">
        <f t="shared" si="2"/>
        <v>44172</v>
      </c>
      <c r="C16" s="665">
        <f t="shared" si="3"/>
        <v>44178</v>
      </c>
      <c r="D16" s="773" t="str">
        <f t="shared" si="1"/>
        <v>07/12/20
au
13/12/20</v>
      </c>
      <c r="E16" s="814"/>
      <c r="F16" s="811"/>
      <c r="G16" s="814"/>
      <c r="H16" s="817"/>
      <c r="I16" s="817"/>
      <c r="J16" s="538"/>
      <c r="K16" s="655">
        <v>10</v>
      </c>
      <c r="L16" s="655"/>
      <c r="M16" s="655"/>
      <c r="N16" s="553"/>
      <c r="O16" s="309">
        <f t="shared" si="5"/>
        <v>125</v>
      </c>
      <c r="P16" s="309">
        <f t="shared" si="4"/>
        <v>119</v>
      </c>
    </row>
    <row r="17" spans="1:16" ht="65.5" thickBot="1" x14ac:dyDescent="0.4">
      <c r="A17" s="420">
        <f t="shared" si="6"/>
        <v>13</v>
      </c>
      <c r="B17" s="421">
        <f t="shared" si="2"/>
        <v>44179</v>
      </c>
      <c r="C17" s="665">
        <f t="shared" si="3"/>
        <v>44185</v>
      </c>
      <c r="D17" s="774" t="str">
        <f t="shared" si="1"/>
        <v>14/12/20
au
20/12/20</v>
      </c>
      <c r="E17" s="700" t="s">
        <v>1212</v>
      </c>
      <c r="F17" s="699"/>
      <c r="G17" s="700" t="s">
        <v>668</v>
      </c>
      <c r="H17" s="701" t="str">
        <f>Tri_Semestre!B47</f>
        <v>Res1.C3, Res2.C22, Res2.C23, Res2.C24, Res2.C25</v>
      </c>
      <c r="I17" s="702" t="str">
        <f>Tri_Semestre!D47</f>
        <v>Res1.C3.SF1, Res2.C22.SF1, Res2.C22.SF2, , Res2.C25.SF1</v>
      </c>
      <c r="J17" s="705" t="s">
        <v>1274</v>
      </c>
      <c r="K17" s="706"/>
      <c r="L17" s="707"/>
      <c r="M17" s="707"/>
      <c r="N17" s="708"/>
      <c r="O17" s="309">
        <f t="shared" si="5"/>
        <v>118</v>
      </c>
      <c r="P17" s="309">
        <f t="shared" si="4"/>
        <v>112</v>
      </c>
    </row>
    <row r="18" spans="1:16" ht="31.5" x14ac:dyDescent="0.35">
      <c r="A18" s="420"/>
      <c r="B18" s="421">
        <f t="shared" si="2"/>
        <v>44186</v>
      </c>
      <c r="C18" s="665">
        <f t="shared" si="3"/>
        <v>44192</v>
      </c>
      <c r="D18" s="703" t="str">
        <f t="shared" si="1"/>
        <v>21/12/20
au
27/12/20</v>
      </c>
      <c r="E18" s="818" t="s">
        <v>611</v>
      </c>
      <c r="F18" s="818"/>
      <c r="G18" s="818"/>
      <c r="H18" s="818"/>
      <c r="I18" s="818"/>
      <c r="J18" s="818"/>
      <c r="K18" s="818"/>
      <c r="L18" s="818"/>
      <c r="M18" s="818"/>
      <c r="N18" s="819"/>
      <c r="O18" s="309">
        <f t="shared" si="5"/>
        <v>111</v>
      </c>
      <c r="P18" s="309">
        <f t="shared" si="4"/>
        <v>105</v>
      </c>
    </row>
    <row r="19" spans="1:16" ht="32" thickBot="1" x14ac:dyDescent="0.4">
      <c r="A19" s="800"/>
      <c r="B19" s="775">
        <f t="shared" si="2"/>
        <v>44193</v>
      </c>
      <c r="C19" s="776">
        <f t="shared" si="3"/>
        <v>44199</v>
      </c>
      <c r="D19" s="704" t="str">
        <f t="shared" si="1"/>
        <v>28/12/20
au
03/01/21</v>
      </c>
      <c r="E19" s="820"/>
      <c r="F19" s="820"/>
      <c r="G19" s="820"/>
      <c r="H19" s="820"/>
      <c r="I19" s="820"/>
      <c r="J19" s="820"/>
      <c r="K19" s="820"/>
      <c r="L19" s="820"/>
      <c r="M19" s="820"/>
      <c r="N19" s="821"/>
      <c r="O19" s="309">
        <f t="shared" si="5"/>
        <v>104</v>
      </c>
      <c r="P19" s="309">
        <f t="shared" si="4"/>
        <v>98</v>
      </c>
    </row>
    <row r="20" spans="1:16" ht="71.5" customHeight="1" thickBot="1" x14ac:dyDescent="0.4">
      <c r="A20" s="703">
        <f>A17+1</f>
        <v>14</v>
      </c>
      <c r="B20" s="777">
        <f t="shared" si="2"/>
        <v>44200</v>
      </c>
      <c r="C20" s="778">
        <f t="shared" si="3"/>
        <v>44206</v>
      </c>
      <c r="D20" s="779" t="str">
        <f t="shared" si="1"/>
        <v>04/01/21
au
10/01/21</v>
      </c>
      <c r="E20" s="698" t="s">
        <v>1213</v>
      </c>
      <c r="F20" s="728"/>
      <c r="G20" s="698" t="s">
        <v>668</v>
      </c>
      <c r="H20" s="729" t="str">
        <f>Tri_Semestre!B47</f>
        <v>Res1.C3, Res2.C22, Res2.C23, Res2.C24, Res2.C25</v>
      </c>
      <c r="I20" s="730" t="str">
        <f>Tri_Semestre!D47</f>
        <v>Res1.C3.SF1, Res2.C22.SF1, Res2.C22.SF2, , Res2.C25.SF1</v>
      </c>
      <c r="J20" s="731"/>
      <c r="K20" s="732">
        <v>11</v>
      </c>
      <c r="L20" s="733"/>
      <c r="M20" s="733"/>
      <c r="N20" s="734"/>
      <c r="O20" s="309">
        <f t="shared" si="5"/>
        <v>97</v>
      </c>
      <c r="P20" s="309">
        <f t="shared" si="4"/>
        <v>91</v>
      </c>
    </row>
    <row r="21" spans="1:16" ht="71.5" customHeight="1" thickBot="1" x14ac:dyDescent="0.4">
      <c r="A21" s="704">
        <f>A20+1</f>
        <v>15</v>
      </c>
      <c r="B21" s="780">
        <f>B20+7</f>
        <v>44207</v>
      </c>
      <c r="C21" s="781">
        <f t="shared" si="3"/>
        <v>44213</v>
      </c>
      <c r="D21" s="782" t="str">
        <f t="shared" si="1"/>
        <v>11/01/21
au
17/01/21</v>
      </c>
      <c r="E21" s="804" t="str">
        <f>Tri_Semestre!A31</f>
        <v>Cycle 5 : Modéliser le comportement des systèmes mécaniques dans le but d'établir une loi de comportement en utilisant les méthodes énergétiques.</v>
      </c>
      <c r="F21" s="804" t="s">
        <v>1214</v>
      </c>
      <c r="G21" s="804" t="s">
        <v>631</v>
      </c>
      <c r="H21" s="804" t="str">
        <f>Tri_Semestre!B40</f>
        <v xml:space="preserve">Mod2.C18, Res1.C1, Res1.C3, Mod1.C4, Mod1.C5, Mod1.C6, , </v>
      </c>
      <c r="I21" s="804" t="str">
        <f>Tri_Semestre!D40</f>
        <v>Mod2.C18.SF1, Res1.C1.SF1, Res1.C3.SF1, Mod1.C4.SF1, Mod1.C5.SF1, Mod1.C6.SF1, Mod1.C5.SF2, Mod1.C5.SF3</v>
      </c>
      <c r="J21" s="695"/>
      <c r="K21" s="696">
        <v>12</v>
      </c>
      <c r="L21" s="696"/>
      <c r="M21" s="696"/>
      <c r="N21" s="697"/>
      <c r="O21" s="309">
        <f t="shared" si="5"/>
        <v>90</v>
      </c>
      <c r="P21" s="309">
        <f t="shared" si="4"/>
        <v>84</v>
      </c>
    </row>
    <row r="22" spans="1:16" ht="76.5" customHeight="1" thickBot="1" x14ac:dyDescent="0.4">
      <c r="A22" s="703">
        <f>A21+1</f>
        <v>16</v>
      </c>
      <c r="B22" s="777">
        <f t="shared" si="2"/>
        <v>44214</v>
      </c>
      <c r="C22" s="778">
        <f t="shared" si="3"/>
        <v>44220</v>
      </c>
      <c r="D22" s="783" t="str">
        <f t="shared" si="1"/>
        <v>18/01/21
au
24/01/21</v>
      </c>
      <c r="E22" s="805"/>
      <c r="F22" s="805"/>
      <c r="G22" s="805"/>
      <c r="H22" s="805"/>
      <c r="I22" s="805"/>
      <c r="J22" s="369"/>
      <c r="K22" s="369">
        <v>13</v>
      </c>
      <c r="L22" s="369"/>
      <c r="M22" s="369"/>
      <c r="N22" s="565"/>
      <c r="O22" s="309">
        <f t="shared" si="5"/>
        <v>83</v>
      </c>
      <c r="P22" s="309">
        <f t="shared" si="4"/>
        <v>77</v>
      </c>
    </row>
    <row r="23" spans="1:16" ht="76.5" customHeight="1" thickBot="1" x14ac:dyDescent="0.4">
      <c r="A23" s="704">
        <f>A22+1</f>
        <v>17</v>
      </c>
      <c r="B23" s="780">
        <f t="shared" si="2"/>
        <v>44221</v>
      </c>
      <c r="C23" s="781">
        <f t="shared" si="3"/>
        <v>44227</v>
      </c>
      <c r="D23" s="784" t="str">
        <f t="shared" si="1"/>
        <v>25/01/21
au
31/01/21</v>
      </c>
      <c r="E23" s="689" t="str">
        <f>Tri_Semestre!A41</f>
        <v>Cycle 6 : Démarches de résolution pour résoudre les problèmes de dynamiques ou d'énergétique.</v>
      </c>
      <c r="F23" s="690" t="s">
        <v>1215</v>
      </c>
      <c r="G23" s="691"/>
      <c r="H23" s="692" t="str">
        <f>Tri_Semestre!B47</f>
        <v>Res1.C3, Res2.C22, Res2.C23, Res2.C24, Res2.C25</v>
      </c>
      <c r="I23" s="692" t="str">
        <f>Tri_Semestre!D47</f>
        <v>Res1.C3.SF1, Res2.C22.SF1, Res2.C22.SF2, , Res2.C25.SF1</v>
      </c>
      <c r="J23" s="802" t="s">
        <v>1137</v>
      </c>
      <c r="K23" s="693">
        <v>14</v>
      </c>
      <c r="L23" s="693"/>
      <c r="M23" s="693"/>
      <c r="N23" s="694"/>
      <c r="O23" s="309">
        <f>O22-7</f>
        <v>76</v>
      </c>
      <c r="P23" s="309">
        <f t="shared" si="4"/>
        <v>70</v>
      </c>
    </row>
    <row r="24" spans="1:16" ht="62.15" customHeight="1" thickBot="1" x14ac:dyDescent="0.4">
      <c r="A24" s="420">
        <f>A23+1</f>
        <v>18</v>
      </c>
      <c r="B24" s="421">
        <f t="shared" si="2"/>
        <v>44228</v>
      </c>
      <c r="C24" s="665">
        <f t="shared" si="3"/>
        <v>44234</v>
      </c>
      <c r="D24" s="785" t="str">
        <f t="shared" si="1"/>
        <v>01/02/21
au
07/02/21</v>
      </c>
      <c r="E24" s="684"/>
      <c r="F24" s="685"/>
      <c r="G24" s="686"/>
      <c r="H24" s="687"/>
      <c r="I24" s="687"/>
      <c r="J24" s="382"/>
      <c r="K24" s="382">
        <v>15</v>
      </c>
      <c r="L24" s="382"/>
      <c r="M24" s="382"/>
      <c r="N24" s="688"/>
      <c r="O24" s="309">
        <f t="shared" si="5"/>
        <v>69</v>
      </c>
      <c r="P24" s="309">
        <f t="shared" si="4"/>
        <v>63</v>
      </c>
    </row>
    <row r="25" spans="1:16" ht="31.5" x14ac:dyDescent="0.35">
      <c r="A25" s="420"/>
      <c r="B25" s="421">
        <f t="shared" si="2"/>
        <v>44235</v>
      </c>
      <c r="C25" s="665">
        <f t="shared" si="3"/>
        <v>44241</v>
      </c>
      <c r="D25" s="786" t="str">
        <f t="shared" si="1"/>
        <v>08/02/21
au
14/02/21</v>
      </c>
      <c r="E25" s="836" t="s">
        <v>1254</v>
      </c>
      <c r="F25" s="836"/>
      <c r="G25" s="836"/>
      <c r="H25" s="836"/>
      <c r="I25" s="836"/>
      <c r="J25" s="836"/>
      <c r="K25" s="836"/>
      <c r="L25" s="836"/>
      <c r="M25" s="836"/>
      <c r="N25" s="837"/>
      <c r="O25" s="309">
        <f t="shared" si="5"/>
        <v>62</v>
      </c>
      <c r="P25" s="309">
        <f t="shared" si="4"/>
        <v>56</v>
      </c>
    </row>
    <row r="26" spans="1:16" ht="32" thickBot="1" x14ac:dyDescent="0.4">
      <c r="A26" s="420"/>
      <c r="B26" s="421">
        <f t="shared" si="2"/>
        <v>44242</v>
      </c>
      <c r="C26" s="665">
        <f t="shared" si="3"/>
        <v>44248</v>
      </c>
      <c r="D26" s="787" t="str">
        <f t="shared" si="1"/>
        <v>15/02/21
au
21/02/21</v>
      </c>
      <c r="E26" s="838"/>
      <c r="F26" s="838"/>
      <c r="G26" s="838"/>
      <c r="H26" s="838"/>
      <c r="I26" s="838"/>
      <c r="J26" s="838"/>
      <c r="K26" s="838"/>
      <c r="L26" s="838"/>
      <c r="M26" s="838"/>
      <c r="N26" s="839"/>
      <c r="O26" s="309">
        <f t="shared" si="5"/>
        <v>55</v>
      </c>
      <c r="P26" s="309">
        <f t="shared" si="4"/>
        <v>49</v>
      </c>
    </row>
    <row r="27" spans="1:16" ht="26.5" customHeight="1" x14ac:dyDescent="0.35">
      <c r="A27" s="420">
        <f>A24+1</f>
        <v>19</v>
      </c>
      <c r="B27" s="421">
        <f t="shared" si="2"/>
        <v>44249</v>
      </c>
      <c r="C27" s="665">
        <f t="shared" si="3"/>
        <v>44255</v>
      </c>
      <c r="D27" s="788" t="str">
        <f t="shared" si="1"/>
        <v>22/02/21
au
28/02/21</v>
      </c>
      <c r="E27" s="842" t="str">
        <f>Tri_Semestre!A48</f>
        <v>Cycle 7 : Modélisation des chaînes de solide dans le but de déterminer les contraintes géométriques dans un mécanisme.</v>
      </c>
      <c r="F27" s="844" t="s">
        <v>669</v>
      </c>
      <c r="G27" s="842" t="s">
        <v>632</v>
      </c>
      <c r="H27" s="840" t="str">
        <f>Tri_Semestre!B53</f>
        <v xml:space="preserve">Mod2.C34, Mod2.C35, Mod2.C36, </v>
      </c>
      <c r="I27" s="840" t="str">
        <f>Tri_Semestre!D53</f>
        <v>Mod2.C34.SF1, , , Res2.C15.SF3</v>
      </c>
      <c r="J27" s="679"/>
      <c r="K27" s="679">
        <v>16</v>
      </c>
      <c r="L27" s="679"/>
      <c r="M27" s="679"/>
      <c r="N27" s="680"/>
      <c r="O27" s="309">
        <f t="shared" si="5"/>
        <v>48</v>
      </c>
      <c r="P27" s="309">
        <f t="shared" si="4"/>
        <v>42</v>
      </c>
    </row>
    <row r="28" spans="1:16" ht="26.5" customHeight="1" thickBot="1" x14ac:dyDescent="0.4">
      <c r="A28" s="420">
        <f>A27+1</f>
        <v>20</v>
      </c>
      <c r="B28" s="421">
        <f t="shared" si="2"/>
        <v>44256</v>
      </c>
      <c r="C28" s="665">
        <f t="shared" si="3"/>
        <v>44262</v>
      </c>
      <c r="D28" s="789" t="str">
        <f t="shared" si="1"/>
        <v>01/03/21
au
07/03/21</v>
      </c>
      <c r="E28" s="843"/>
      <c r="F28" s="845"/>
      <c r="G28" s="843"/>
      <c r="H28" s="841"/>
      <c r="I28" s="841"/>
      <c r="J28" s="803" t="s">
        <v>1139</v>
      </c>
      <c r="K28" s="681">
        <v>17</v>
      </c>
      <c r="L28" s="681"/>
      <c r="M28" s="681"/>
      <c r="N28" s="682"/>
      <c r="O28" s="309">
        <f t="shared" si="5"/>
        <v>41</v>
      </c>
      <c r="P28" s="309">
        <f t="shared" si="4"/>
        <v>35</v>
      </c>
    </row>
    <row r="29" spans="1:16" ht="72" customHeight="1" x14ac:dyDescent="0.35">
      <c r="A29" s="420">
        <f>A28+1</f>
        <v>21</v>
      </c>
      <c r="B29" s="421">
        <f t="shared" si="2"/>
        <v>44263</v>
      </c>
      <c r="C29" s="665">
        <f t="shared" si="3"/>
        <v>44269</v>
      </c>
      <c r="D29" s="790" t="str">
        <f t="shared" si="1"/>
        <v>08/03/21
au
14/03/21</v>
      </c>
      <c r="E29" s="828" t="str">
        <f>Tri_Semestre!A54</f>
        <v>Cycle 8 : Analyse de la chaine d'information d'un système.</v>
      </c>
      <c r="F29" s="832" t="s">
        <v>670</v>
      </c>
      <c r="G29" s="834" t="s">
        <v>633</v>
      </c>
      <c r="H29" s="830" t="str">
        <f>Tri_Semestre!B63</f>
        <v>Exp2.C3, Exp2.C4, Exp2.C5, Exp2.C6, Exp3.C7, Exp3.C8, Exp3.C2, Exp3.C3</v>
      </c>
      <c r="I29" s="830" t="str">
        <f>Tri_Semestre!D63</f>
        <v>Exp2.C3.SF1, , , Exp2.C6.SF1, Exp3.C7.SF1, Exp3.C7.SF2, Exp3.C2.SF1, Exp3.C3.SF1</v>
      </c>
      <c r="J29" s="479"/>
      <c r="K29" s="479">
        <v>18</v>
      </c>
      <c r="L29" s="396"/>
      <c r="M29" s="396"/>
      <c r="N29" s="683"/>
      <c r="O29" s="309">
        <f t="shared" si="5"/>
        <v>34</v>
      </c>
      <c r="P29" s="309">
        <f t="shared" si="4"/>
        <v>28</v>
      </c>
    </row>
    <row r="30" spans="1:16" ht="39" customHeight="1" thickBot="1" x14ac:dyDescent="0.4">
      <c r="A30" s="420">
        <f>A29+1</f>
        <v>22</v>
      </c>
      <c r="B30" s="421">
        <f t="shared" si="2"/>
        <v>44270</v>
      </c>
      <c r="C30" s="665">
        <f t="shared" si="3"/>
        <v>44276</v>
      </c>
      <c r="D30" s="791" t="str">
        <f t="shared" si="1"/>
        <v>15/03/21
au
21/03/21</v>
      </c>
      <c r="E30" s="829"/>
      <c r="F30" s="833"/>
      <c r="G30" s="835"/>
      <c r="H30" s="831"/>
      <c r="I30" s="831"/>
      <c r="J30" s="480"/>
      <c r="K30" s="480">
        <v>19</v>
      </c>
      <c r="L30" s="405"/>
      <c r="M30" s="405"/>
      <c r="N30" s="558"/>
      <c r="O30" s="309">
        <f t="shared" si="5"/>
        <v>27</v>
      </c>
      <c r="P30" s="309">
        <f t="shared" si="4"/>
        <v>21</v>
      </c>
    </row>
    <row r="31" spans="1:16" ht="52" x14ac:dyDescent="0.35">
      <c r="A31" s="420">
        <f>A30+1</f>
        <v>23</v>
      </c>
      <c r="B31" s="421">
        <f t="shared" si="2"/>
        <v>44277</v>
      </c>
      <c r="C31" s="665">
        <f t="shared" si="3"/>
        <v>44283</v>
      </c>
      <c r="D31" s="792" t="str">
        <f t="shared" si="1"/>
        <v>22/03/21
au
28/03/21</v>
      </c>
      <c r="E31" s="673" t="s">
        <v>618</v>
      </c>
      <c r="F31" s="674" t="s">
        <v>671</v>
      </c>
      <c r="G31" s="673"/>
      <c r="H31" s="675"/>
      <c r="I31" s="675"/>
      <c r="J31" s="676" t="s">
        <v>1141</v>
      </c>
      <c r="K31" s="677">
        <v>20</v>
      </c>
      <c r="L31" s="677"/>
      <c r="M31" s="677"/>
      <c r="N31" s="678"/>
      <c r="O31" s="309">
        <f t="shared" si="5"/>
        <v>20</v>
      </c>
      <c r="P31" s="309">
        <f t="shared" si="4"/>
        <v>14</v>
      </c>
    </row>
    <row r="32" spans="1:16" ht="31.5" x14ac:dyDescent="0.35">
      <c r="A32" s="420">
        <f>A31+1</f>
        <v>24</v>
      </c>
      <c r="B32" s="421">
        <f t="shared" si="2"/>
        <v>44284</v>
      </c>
      <c r="C32" s="665">
        <f t="shared" si="3"/>
        <v>44290</v>
      </c>
      <c r="D32" s="793" t="str">
        <f t="shared" si="1"/>
        <v>29/03/21
au
04/04/21</v>
      </c>
      <c r="E32" s="666"/>
      <c r="F32" s="667"/>
      <c r="G32" s="666"/>
      <c r="H32" s="668"/>
      <c r="I32" s="668"/>
      <c r="J32" s="478"/>
      <c r="K32" s="413"/>
      <c r="L32" s="413"/>
      <c r="M32" s="413"/>
      <c r="N32" s="669"/>
      <c r="O32" s="309">
        <f t="shared" si="5"/>
        <v>13</v>
      </c>
      <c r="P32" s="309">
        <f t="shared" si="4"/>
        <v>7</v>
      </c>
    </row>
    <row r="33" spans="1:16" ht="32" thickBot="1" x14ac:dyDescent="0.4">
      <c r="A33" s="420">
        <v>25</v>
      </c>
      <c r="B33" s="421">
        <f t="shared" si="2"/>
        <v>44291</v>
      </c>
      <c r="C33" s="665">
        <f t="shared" si="3"/>
        <v>44297</v>
      </c>
      <c r="D33" s="794" t="str">
        <f t="shared" si="1"/>
        <v>05/04/21
au
11/04/21</v>
      </c>
      <c r="E33" s="670"/>
      <c r="F33" s="671"/>
      <c r="G33" s="670"/>
      <c r="H33" s="672"/>
      <c r="I33" s="672"/>
      <c r="J33" s="483"/>
      <c r="K33" s="417"/>
      <c r="L33" s="417"/>
      <c r="M33" s="417"/>
      <c r="N33" s="560"/>
      <c r="O33" s="309">
        <f t="shared" si="5"/>
        <v>6</v>
      </c>
      <c r="P33" s="309">
        <f t="shared" si="4"/>
        <v>0</v>
      </c>
    </row>
    <row r="34" spans="1:16" ht="35.25" customHeight="1" x14ac:dyDescent="0.35">
      <c r="A34" s="420"/>
      <c r="B34" s="421">
        <f t="shared" si="2"/>
        <v>44298</v>
      </c>
      <c r="C34" s="421">
        <f t="shared" si="3"/>
        <v>44304</v>
      </c>
      <c r="D34" s="339" t="str">
        <f t="shared" si="1"/>
        <v>12/04/21
au
18/04/21</v>
      </c>
      <c r="E34" s="822" t="s">
        <v>900</v>
      </c>
      <c r="F34" s="823"/>
      <c r="G34" s="823"/>
      <c r="H34" s="823"/>
      <c r="I34" s="823"/>
      <c r="J34" s="823"/>
      <c r="K34" s="823"/>
      <c r="L34" s="823"/>
      <c r="M34" s="823"/>
      <c r="N34" s="824"/>
    </row>
    <row r="35" spans="1:16" ht="31.5" x14ac:dyDescent="0.35">
      <c r="A35" s="420"/>
      <c r="B35" s="421">
        <f t="shared" si="2"/>
        <v>44305</v>
      </c>
      <c r="C35" s="421">
        <f t="shared" si="3"/>
        <v>44311</v>
      </c>
      <c r="D35" s="422" t="str">
        <f t="shared" si="1"/>
        <v>19/04/21
au
25/04/21</v>
      </c>
      <c r="E35" s="825"/>
      <c r="F35" s="826"/>
      <c r="G35" s="826"/>
      <c r="H35" s="826"/>
      <c r="I35" s="826"/>
      <c r="J35" s="826"/>
      <c r="K35" s="826"/>
      <c r="L35" s="826"/>
      <c r="M35" s="826"/>
      <c r="N35" s="827"/>
    </row>
    <row r="36" spans="1:16" ht="31.5" x14ac:dyDescent="0.35">
      <c r="A36" s="420"/>
      <c r="B36" s="421">
        <f t="shared" si="2"/>
        <v>44312</v>
      </c>
      <c r="C36" s="421">
        <f t="shared" si="3"/>
        <v>44318</v>
      </c>
      <c r="D36" s="422" t="str">
        <f t="shared" ref="D11:D45" si="7">CONCATENATE(TEXT(B36,"JJ/MM/AA"),CHAR(10),"au",CHAR(10),TEXT(C36,"JJ/MM/AA"))</f>
        <v>26/04/21
au
02/05/21</v>
      </c>
      <c r="E36" s="423"/>
      <c r="F36" s="423"/>
      <c r="G36" s="423"/>
      <c r="H36" s="424"/>
      <c r="I36" s="424"/>
      <c r="J36" s="423"/>
      <c r="K36" s="423"/>
      <c r="L36" s="425"/>
      <c r="M36" s="425"/>
      <c r="N36" s="492"/>
    </row>
    <row r="37" spans="1:16" ht="31.5" x14ac:dyDescent="0.35">
      <c r="A37" s="420"/>
      <c r="B37" s="421">
        <f t="shared" si="2"/>
        <v>44319</v>
      </c>
      <c r="C37" s="421">
        <f t="shared" si="3"/>
        <v>44325</v>
      </c>
      <c r="D37" s="422" t="str">
        <f t="shared" si="7"/>
        <v>03/05/21
au
09/05/21</v>
      </c>
      <c r="E37" s="423"/>
      <c r="F37" s="423"/>
      <c r="G37" s="423"/>
      <c r="H37" s="424"/>
      <c r="I37" s="424"/>
      <c r="J37" s="423"/>
      <c r="K37" s="423"/>
      <c r="L37" s="425"/>
      <c r="M37" s="425"/>
      <c r="N37" s="492"/>
    </row>
    <row r="38" spans="1:16" ht="31.5" x14ac:dyDescent="0.35">
      <c r="A38" s="420"/>
      <c r="B38" s="421">
        <f t="shared" si="2"/>
        <v>44326</v>
      </c>
      <c r="C38" s="421">
        <f t="shared" si="3"/>
        <v>44332</v>
      </c>
      <c r="D38" s="422" t="str">
        <f t="shared" si="7"/>
        <v>10/05/21
au
16/05/21</v>
      </c>
      <c r="E38" s="423"/>
      <c r="F38" s="423"/>
      <c r="G38" s="423"/>
      <c r="H38" s="424"/>
      <c r="I38" s="424"/>
      <c r="J38" s="423"/>
      <c r="K38" s="423"/>
      <c r="L38" s="425"/>
      <c r="M38" s="425"/>
      <c r="N38" s="492"/>
    </row>
    <row r="39" spans="1:16" ht="31.5" x14ac:dyDescent="0.35">
      <c r="A39" s="420"/>
      <c r="B39" s="421">
        <f t="shared" si="2"/>
        <v>44333</v>
      </c>
      <c r="C39" s="421">
        <f t="shared" si="3"/>
        <v>44339</v>
      </c>
      <c r="D39" s="422" t="str">
        <f t="shared" si="7"/>
        <v>17/05/21
au
23/05/21</v>
      </c>
      <c r="E39" s="423"/>
      <c r="F39" s="423"/>
      <c r="G39" s="423"/>
      <c r="H39" s="424"/>
      <c r="I39" s="424"/>
      <c r="J39" s="423"/>
      <c r="K39" s="423"/>
      <c r="L39" s="425"/>
      <c r="M39" s="425"/>
      <c r="N39" s="492"/>
    </row>
    <row r="40" spans="1:16" ht="31.5" x14ac:dyDescent="0.35">
      <c r="A40" s="420"/>
      <c r="B40" s="421">
        <f t="shared" si="2"/>
        <v>44340</v>
      </c>
      <c r="C40" s="421">
        <f t="shared" si="3"/>
        <v>44346</v>
      </c>
      <c r="D40" s="422" t="str">
        <f t="shared" si="7"/>
        <v>24/05/21
au
30/05/21</v>
      </c>
      <c r="E40" s="423"/>
      <c r="F40" s="423"/>
      <c r="G40" s="423"/>
      <c r="H40" s="424"/>
      <c r="I40" s="424"/>
      <c r="J40" s="423"/>
      <c r="K40" s="423"/>
      <c r="L40" s="425"/>
      <c r="M40" s="425"/>
      <c r="N40" s="492"/>
    </row>
    <row r="41" spans="1:16" ht="31.5" x14ac:dyDescent="0.35">
      <c r="A41" s="420"/>
      <c r="B41" s="421">
        <f t="shared" si="2"/>
        <v>44347</v>
      </c>
      <c r="C41" s="421">
        <f t="shared" si="3"/>
        <v>44353</v>
      </c>
      <c r="D41" s="422" t="str">
        <f t="shared" si="7"/>
        <v>31/05/21
au
06/06/21</v>
      </c>
      <c r="E41" s="423"/>
      <c r="F41" s="423"/>
      <c r="G41" s="423"/>
      <c r="H41" s="424"/>
      <c r="I41" s="424"/>
      <c r="J41" s="423"/>
      <c r="K41" s="423"/>
      <c r="L41" s="425"/>
      <c r="M41" s="425"/>
      <c r="N41" s="492"/>
    </row>
    <row r="42" spans="1:16" ht="31.5" x14ac:dyDescent="0.35">
      <c r="A42" s="420"/>
      <c r="B42" s="421">
        <f t="shared" si="2"/>
        <v>44354</v>
      </c>
      <c r="C42" s="421">
        <f t="shared" si="3"/>
        <v>44360</v>
      </c>
      <c r="D42" s="422" t="str">
        <f t="shared" si="7"/>
        <v>07/06/21
au
13/06/21</v>
      </c>
      <c r="E42" s="423"/>
      <c r="F42" s="423"/>
      <c r="G42" s="423"/>
      <c r="H42" s="424"/>
      <c r="I42" s="424"/>
      <c r="J42" s="423"/>
      <c r="K42" s="423"/>
      <c r="L42" s="425"/>
      <c r="M42" s="425"/>
      <c r="N42" s="492"/>
    </row>
    <row r="43" spans="1:16" ht="31.5" x14ac:dyDescent="0.35">
      <c r="A43" s="420"/>
      <c r="B43" s="421">
        <f t="shared" si="2"/>
        <v>44361</v>
      </c>
      <c r="C43" s="421">
        <f t="shared" si="3"/>
        <v>44367</v>
      </c>
      <c r="D43" s="422" t="str">
        <f t="shared" si="7"/>
        <v>14/06/21
au
20/06/21</v>
      </c>
      <c r="E43" s="423"/>
      <c r="F43" s="423"/>
      <c r="G43" s="423"/>
      <c r="H43" s="424"/>
      <c r="I43" s="424"/>
      <c r="J43" s="423"/>
      <c r="K43" s="423"/>
      <c r="L43" s="425"/>
      <c r="M43" s="425"/>
      <c r="N43" s="492"/>
    </row>
    <row r="44" spans="1:16" ht="31.5" x14ac:dyDescent="0.35">
      <c r="A44" s="420"/>
      <c r="B44" s="421">
        <f t="shared" si="2"/>
        <v>44368</v>
      </c>
      <c r="C44" s="421">
        <f t="shared" si="3"/>
        <v>44374</v>
      </c>
      <c r="D44" s="422" t="str">
        <f t="shared" si="7"/>
        <v>21/06/21
au
27/06/21</v>
      </c>
      <c r="E44" s="423"/>
      <c r="F44" s="423"/>
      <c r="G44" s="423"/>
      <c r="H44" s="424"/>
      <c r="I44" s="424"/>
      <c r="J44" s="423"/>
      <c r="K44" s="423"/>
      <c r="L44" s="425"/>
      <c r="M44" s="425"/>
      <c r="N44" s="492"/>
    </row>
    <row r="45" spans="1:16" ht="32" thickBot="1" x14ac:dyDescent="0.4">
      <c r="A45" s="704"/>
      <c r="B45" s="780">
        <f t="shared" si="2"/>
        <v>44375</v>
      </c>
      <c r="C45" s="780">
        <f t="shared" si="3"/>
        <v>44381</v>
      </c>
      <c r="D45" s="795" t="str">
        <f t="shared" si="7"/>
        <v>28/06/21
au
04/07/21</v>
      </c>
      <c r="E45" s="429"/>
      <c r="F45" s="429"/>
      <c r="G45" s="429"/>
      <c r="H45" s="430"/>
      <c r="I45" s="430"/>
      <c r="J45" s="429"/>
      <c r="K45" s="429"/>
      <c r="L45" s="431"/>
      <c r="M45" s="431"/>
      <c r="N45" s="563"/>
    </row>
    <row r="46" spans="1:16" x14ac:dyDescent="0.35">
      <c r="B46" s="796"/>
    </row>
    <row r="47" spans="1:16" x14ac:dyDescent="0.35">
      <c r="B47" s="796"/>
    </row>
    <row r="48" spans="1:16" x14ac:dyDescent="0.35">
      <c r="B48" s="796"/>
    </row>
    <row r="49" spans="2:2" x14ac:dyDescent="0.35">
      <c r="B49" s="796"/>
    </row>
    <row r="50" spans="2:2" x14ac:dyDescent="0.35">
      <c r="B50" s="796"/>
    </row>
    <row r="51" spans="2:2" x14ac:dyDescent="0.35">
      <c r="B51" s="796"/>
    </row>
    <row r="52" spans="2:2" x14ac:dyDescent="0.35">
      <c r="B52" s="796"/>
    </row>
    <row r="53" spans="2:2" x14ac:dyDescent="0.35">
      <c r="B53" s="796"/>
    </row>
    <row r="54" spans="2:2" x14ac:dyDescent="0.35">
      <c r="B54" s="796"/>
    </row>
    <row r="55" spans="2:2" x14ac:dyDescent="0.35">
      <c r="B55" s="796"/>
    </row>
    <row r="56" spans="2:2" x14ac:dyDescent="0.35">
      <c r="B56" s="796"/>
    </row>
    <row r="57" spans="2:2" x14ac:dyDescent="0.35">
      <c r="B57" s="796"/>
    </row>
    <row r="58" spans="2:2" x14ac:dyDescent="0.35">
      <c r="B58" s="796"/>
    </row>
    <row r="59" spans="2:2" x14ac:dyDescent="0.35">
      <c r="B59" s="796"/>
    </row>
    <row r="60" spans="2:2" x14ac:dyDescent="0.35">
      <c r="B60" s="796"/>
    </row>
    <row r="61" spans="2:2" x14ac:dyDescent="0.35">
      <c r="B61" s="796"/>
    </row>
    <row r="62" spans="2:2" x14ac:dyDescent="0.35">
      <c r="B62" s="796"/>
    </row>
    <row r="63" spans="2:2" x14ac:dyDescent="0.35">
      <c r="B63" s="796"/>
    </row>
    <row r="64" spans="2:2" x14ac:dyDescent="0.35">
      <c r="B64" s="796"/>
    </row>
    <row r="65" spans="2:2" x14ac:dyDescent="0.35">
      <c r="B65" s="796"/>
    </row>
    <row r="66" spans="2:2" x14ac:dyDescent="0.35">
      <c r="B66" s="796"/>
    </row>
    <row r="67" spans="2:2" x14ac:dyDescent="0.35">
      <c r="B67" s="796"/>
    </row>
    <row r="68" spans="2:2" x14ac:dyDescent="0.35">
      <c r="B68" s="796"/>
    </row>
    <row r="69" spans="2:2" x14ac:dyDescent="0.35">
      <c r="B69" s="796"/>
    </row>
    <row r="70" spans="2:2" x14ac:dyDescent="0.35">
      <c r="B70" s="796"/>
    </row>
    <row r="71" spans="2:2" x14ac:dyDescent="0.35">
      <c r="B71" s="796"/>
    </row>
    <row r="72" spans="2:2" x14ac:dyDescent="0.35">
      <c r="B72" s="796"/>
    </row>
    <row r="73" spans="2:2" x14ac:dyDescent="0.35">
      <c r="B73" s="796"/>
    </row>
    <row r="74" spans="2:2" x14ac:dyDescent="0.35">
      <c r="B74" s="796"/>
    </row>
    <row r="75" spans="2:2" x14ac:dyDescent="0.35">
      <c r="B75" s="796"/>
    </row>
    <row r="76" spans="2:2" x14ac:dyDescent="0.35">
      <c r="B76" s="796"/>
    </row>
    <row r="77" spans="2:2" x14ac:dyDescent="0.35">
      <c r="B77" s="796"/>
    </row>
    <row r="78" spans="2:2" x14ac:dyDescent="0.35">
      <c r="B78" s="796"/>
    </row>
    <row r="79" spans="2:2" x14ac:dyDescent="0.35">
      <c r="B79" s="796"/>
    </row>
    <row r="80" spans="2:2" x14ac:dyDescent="0.35">
      <c r="B80" s="796"/>
    </row>
    <row r="81" spans="2:2" x14ac:dyDescent="0.35">
      <c r="B81" s="796"/>
    </row>
    <row r="82" spans="2:2" x14ac:dyDescent="0.35">
      <c r="B82" s="796"/>
    </row>
    <row r="83" spans="2:2" x14ac:dyDescent="0.35">
      <c r="B83" s="796"/>
    </row>
    <row r="84" spans="2:2" x14ac:dyDescent="0.35">
      <c r="B84" s="796"/>
    </row>
    <row r="85" spans="2:2" x14ac:dyDescent="0.35">
      <c r="B85" s="796"/>
    </row>
    <row r="86" spans="2:2" x14ac:dyDescent="0.35">
      <c r="B86" s="796"/>
    </row>
    <row r="87" spans="2:2" x14ac:dyDescent="0.35">
      <c r="B87" s="796"/>
    </row>
    <row r="88" spans="2:2" x14ac:dyDescent="0.35">
      <c r="B88" s="796"/>
    </row>
    <row r="89" spans="2:2" x14ac:dyDescent="0.35">
      <c r="B89" s="796"/>
    </row>
    <row r="90" spans="2:2" x14ac:dyDescent="0.35">
      <c r="B90" s="796"/>
    </row>
    <row r="91" spans="2:2" x14ac:dyDescent="0.35">
      <c r="B91" s="796"/>
    </row>
    <row r="92" spans="2:2" x14ac:dyDescent="0.35">
      <c r="B92" s="796"/>
    </row>
    <row r="93" spans="2:2" x14ac:dyDescent="0.35">
      <c r="B93" s="796"/>
    </row>
    <row r="94" spans="2:2" x14ac:dyDescent="0.35">
      <c r="B94" s="796"/>
    </row>
    <row r="95" spans="2:2" x14ac:dyDescent="0.35">
      <c r="B95" s="796"/>
    </row>
  </sheetData>
  <mergeCells count="34">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E34:N35"/>
    <mergeCell ref="E29:E30"/>
    <mergeCell ref="I29:I30"/>
    <mergeCell ref="F29:F30"/>
    <mergeCell ref="G29:G30"/>
    <mergeCell ref="H29:H30"/>
    <mergeCell ref="F21:F22"/>
    <mergeCell ref="G21:G22"/>
    <mergeCell ref="E9:N10"/>
    <mergeCell ref="F14:F16"/>
    <mergeCell ref="G14:G16"/>
    <mergeCell ref="H14:H16"/>
    <mergeCell ref="I14:I16"/>
    <mergeCell ref="E14:E16"/>
    <mergeCell ref="H21:H22"/>
    <mergeCell ref="E18:N19"/>
    <mergeCell ref="I21:I22"/>
    <mergeCell ref="E21:E22"/>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1272" t="str">
        <f>Tri_Semestre!A1</f>
        <v>Cycle 1 : Modéliser le comportement linéaire et non linéaire des systèmes.</v>
      </c>
      <c r="F2" s="861" t="s">
        <v>672</v>
      </c>
      <c r="G2" s="849" t="s">
        <v>643</v>
      </c>
      <c r="H2" s="1167" t="str">
        <f>Tri_Semestre!B7</f>
        <v>Mod2.C1, Mod2.C8, Mod3.C1</v>
      </c>
      <c r="I2" s="1167" t="str">
        <f>Tri_Semestre!D7</f>
        <v>Mod2.C1.SF4, Mod2.C1.SF5, Mod2.C1.SF6, Mod2.C8.SF1, Mod3.C1.SF1</v>
      </c>
      <c r="J2" s="1270" t="s">
        <v>646</v>
      </c>
      <c r="K2" s="1278"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1257"/>
      <c r="F3" s="862"/>
      <c r="G3" s="850"/>
      <c r="H3" s="1168"/>
      <c r="I3" s="1168"/>
      <c r="J3" s="1271"/>
      <c r="K3" s="1279"/>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1273"/>
      <c r="F4" s="863"/>
      <c r="G4" s="851"/>
      <c r="H4" s="1169"/>
      <c r="I4" s="1169"/>
      <c r="J4" s="319" t="s">
        <v>645</v>
      </c>
      <c r="K4" s="1280"/>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1274" t="str">
        <f>Tri_Semestre!A8</f>
        <v xml:space="preserve">Cycle 2 : Prévoir les performances des systèmes asservis. </v>
      </c>
      <c r="F5" s="855" t="s">
        <v>663</v>
      </c>
      <c r="G5" s="852" t="s">
        <v>628</v>
      </c>
      <c r="H5" s="1259" t="str">
        <f>Tri_Semestre!B16</f>
        <v>Mod3.C2, Res2.C4, Res2.C5, Res2.C6, Res2.C7, Res2.C10, Res2.C11</v>
      </c>
      <c r="I5" s="1259" t="str">
        <f>Tri_Semestre!D16</f>
        <v>Mod3.C2.SF1, , Res2.C5.SF1, Res2.C6.SF1, Res2.C7.SF1, Res2.C10.SF1, Res2.C11.SF1</v>
      </c>
      <c r="J5" s="323" t="s">
        <v>647</v>
      </c>
      <c r="K5" s="1277"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1173"/>
      <c r="F6" s="856"/>
      <c r="G6" s="853"/>
      <c r="H6" s="1176"/>
      <c r="I6" s="1176"/>
      <c r="J6" s="328" t="s">
        <v>648</v>
      </c>
      <c r="K6" s="1163"/>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1174"/>
      <c r="F7" s="857"/>
      <c r="G7" s="854"/>
      <c r="H7" s="1177"/>
      <c r="I7" s="1177"/>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180"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1183" t="s">
        <v>610</v>
      </c>
      <c r="F9" s="1181"/>
      <c r="G9" s="1185" t="s">
        <v>610</v>
      </c>
      <c r="H9" s="1186"/>
      <c r="I9" s="1186"/>
      <c r="J9" s="1186"/>
      <c r="K9" s="1186"/>
      <c r="L9" s="1186"/>
      <c r="M9" s="1186"/>
      <c r="N9" s="1186"/>
      <c r="O9" s="1186"/>
      <c r="P9" s="1186"/>
      <c r="Q9" s="1186"/>
      <c r="R9" s="1187"/>
    </row>
    <row r="10" spans="1:18" ht="19.5" customHeight="1" thickBot="1" x14ac:dyDescent="0.4">
      <c r="A10" s="310"/>
      <c r="B10" s="311">
        <f t="shared" si="2"/>
        <v>43038</v>
      </c>
      <c r="C10" s="311">
        <f t="shared" si="3"/>
        <v>43044</v>
      </c>
      <c r="D10" s="340" t="str">
        <f>CONCATENATE(TEXT(B10,"JJ/MM/AA")," au ",TEXT(C10,"JJ/MM/AA"))</f>
        <v>30/10/17 au 05/11/17</v>
      </c>
      <c r="E10" s="1184"/>
      <c r="F10" s="1181"/>
      <c r="G10" s="1188"/>
      <c r="H10" s="1189"/>
      <c r="I10" s="1189"/>
      <c r="J10" s="1189"/>
      <c r="K10" s="1189"/>
      <c r="L10" s="1189"/>
      <c r="M10" s="1189"/>
      <c r="N10" s="1189"/>
      <c r="O10" s="1189"/>
      <c r="P10" s="1189"/>
      <c r="Q10" s="1189"/>
      <c r="R10" s="1190"/>
    </row>
    <row r="11" spans="1:18" ht="38.25" customHeight="1" x14ac:dyDescent="0.35">
      <c r="A11" s="310">
        <f>A8+1</f>
        <v>7</v>
      </c>
      <c r="B11" s="311">
        <f t="shared" si="2"/>
        <v>43045</v>
      </c>
      <c r="C11" s="312">
        <f t="shared" si="3"/>
        <v>43051</v>
      </c>
      <c r="D11" s="341" t="str">
        <f t="shared" si="1"/>
        <v>06/11/17
au
12/11/17</v>
      </c>
      <c r="E11" s="1191" t="str">
        <f>Tri_Semestre!A17</f>
        <v xml:space="preserve">Cycle 3 : Concevoir la partie commande des systèmes asservis afin de valider leurs performances. </v>
      </c>
      <c r="F11" s="1181"/>
      <c r="G11" s="1193" t="s">
        <v>629</v>
      </c>
      <c r="H11" s="1195" t="str">
        <f>Tri_Semestre!B20</f>
        <v>Res1.C4, Con.C2</v>
      </c>
      <c r="I11" s="1195" t="str">
        <f>Tri_Semestre!D20</f>
        <v>Res1.C4.SF1, Con.C2.SF1</v>
      </c>
      <c r="J11" s="1193" t="s">
        <v>649</v>
      </c>
      <c r="K11" s="1193"/>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1192"/>
      <c r="F12" s="1182"/>
      <c r="G12" s="1194"/>
      <c r="H12" s="1196"/>
      <c r="I12" s="1196"/>
      <c r="J12" s="1194"/>
      <c r="K12" s="1194"/>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1197" t="str">
        <f>Tri_Semestre!A21</f>
        <v>Cycle 4 : Modéliser le comportement des systèmes mécaniques dans le but d'établir une loi de comportement ou de déterminer des actions mécaniques en utilisant le PFD</v>
      </c>
      <c r="F13" s="1198" t="s">
        <v>667</v>
      </c>
      <c r="G13" s="1201" t="s">
        <v>630</v>
      </c>
      <c r="H13" s="1202" t="str">
        <f>Tri_Semestre!B29</f>
        <v>Mod2.C13, Mod2.C14, Mod2.C15, Mod2.C16, Mod2.C17, Res1.C1, Res1.C2</v>
      </c>
      <c r="I13" s="1202"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813"/>
      <c r="F14" s="1199"/>
      <c r="G14" s="1199"/>
      <c r="H14" s="816"/>
      <c r="I14" s="816"/>
      <c r="J14" s="1275" t="s">
        <v>842</v>
      </c>
      <c r="K14" s="1268"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814"/>
      <c r="F15" s="1200"/>
      <c r="G15" s="1200"/>
      <c r="H15" s="817"/>
      <c r="I15" s="817"/>
      <c r="J15" s="1276"/>
      <c r="K15" s="1269"/>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1205" t="s">
        <v>848</v>
      </c>
      <c r="F16" s="1203" t="s">
        <v>666</v>
      </c>
      <c r="G16" s="1205" t="s">
        <v>668</v>
      </c>
      <c r="H16" s="1206" t="str">
        <f>Tri_Semestre!B47</f>
        <v>Res1.C3, Res2.C22, Res2.C23, Res2.C24, Res2.C25</v>
      </c>
      <c r="I16" s="1208" t="str">
        <f>Tri_Semestre!D47</f>
        <v>Res1.C3.SF1, Res2.C22.SF1, Res2.C22.SF2, , Res2.C25.SF1</v>
      </c>
      <c r="J16" s="1205"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805"/>
      <c r="F17" s="1204"/>
      <c r="G17" s="805"/>
      <c r="H17" s="1207"/>
      <c r="I17" s="1209"/>
      <c r="J17" s="1281"/>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1210" t="s">
        <v>611</v>
      </c>
      <c r="F18" s="1210"/>
      <c r="G18" s="1210"/>
      <c r="H18" s="1210"/>
      <c r="I18" s="1210"/>
      <c r="J18" s="1210"/>
      <c r="K18" s="1210"/>
      <c r="L18" s="1210"/>
      <c r="M18" s="1210"/>
      <c r="N18" s="1210"/>
      <c r="O18" s="1210"/>
      <c r="P18" s="1211"/>
      <c r="Q18" s="1211"/>
      <c r="R18" s="1212"/>
    </row>
    <row r="19" spans="1:18" ht="21.5" thickBot="1" x14ac:dyDescent="0.4">
      <c r="A19" s="310"/>
      <c r="B19" s="311">
        <f t="shared" si="2"/>
        <v>43101</v>
      </c>
      <c r="C19" s="311">
        <f t="shared" si="3"/>
        <v>43107</v>
      </c>
      <c r="D19" s="340" t="str">
        <f>CONCATENATE(TEXT(B19,"JJ/MM/AA")," au ",TEXT(C19,"JJ/MM/AA"))</f>
        <v>01/01/18 au 07/01/18</v>
      </c>
      <c r="E19" s="1213"/>
      <c r="F19" s="1213"/>
      <c r="G19" s="1213"/>
      <c r="H19" s="1213"/>
      <c r="I19" s="1213"/>
      <c r="J19" s="1213"/>
      <c r="K19" s="1213"/>
      <c r="L19" s="1213"/>
      <c r="M19" s="1213"/>
      <c r="N19" s="1213"/>
      <c r="O19" s="1213"/>
      <c r="P19" s="1214"/>
      <c r="Q19" s="1214"/>
      <c r="R19" s="1215"/>
    </row>
    <row r="20" spans="1:18" ht="38.25" customHeight="1" x14ac:dyDescent="0.35">
      <c r="A20" s="310">
        <f>A17+1</f>
        <v>14</v>
      </c>
      <c r="B20" s="311">
        <f t="shared" si="2"/>
        <v>43108</v>
      </c>
      <c r="C20" s="312">
        <f t="shared" si="3"/>
        <v>43114</v>
      </c>
      <c r="D20" s="372" t="str">
        <f t="shared" si="1"/>
        <v>08/01/18
au
14/01/18</v>
      </c>
      <c r="E20" s="1216" t="str">
        <f>Tri_Semestre!A31</f>
        <v>Cycle 5 : Modéliser le comportement des systèmes mécaniques dans le but d'établir une loi de comportement en utilisant les méthodes énergétiques.</v>
      </c>
      <c r="F20" s="1218" t="s">
        <v>858</v>
      </c>
      <c r="G20" s="1220" t="s">
        <v>631</v>
      </c>
      <c r="H20" s="1222" t="str">
        <f>Tri_Semestre!B40</f>
        <v xml:space="preserve">Mod2.C18, Res1.C1, Res1.C3, Mod1.C4, Mod1.C5, Mod1.C6, , </v>
      </c>
      <c r="I20" s="1222"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1265"/>
      <c r="F21" s="1283"/>
      <c r="G21" s="1285"/>
      <c r="H21" s="1282"/>
      <c r="I21" s="1282"/>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1217"/>
      <c r="F22" s="1284"/>
      <c r="G22" s="1221"/>
      <c r="H22" s="1223"/>
      <c r="I22" s="1223"/>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842" t="str">
        <f>Tri_Semestre!A48</f>
        <v>Cycle 7 : Modélisation des chaînes de solide dans le but de déterminer les contraintes géométriques dans un mécanisme.</v>
      </c>
      <c r="F23" s="844" t="s">
        <v>669</v>
      </c>
      <c r="G23" s="842" t="s">
        <v>632</v>
      </c>
      <c r="H23" s="840" t="str">
        <f>Tri_Semestre!B53</f>
        <v xml:space="preserve">Mod2.C34, Mod2.C35, Mod2.C36, </v>
      </c>
      <c r="I23" s="840" t="str">
        <f>Tri_Semestre!D53</f>
        <v>Mod2.C34.SF1, , , Res2.C15.SF3</v>
      </c>
      <c r="J23" s="1286" t="s">
        <v>885</v>
      </c>
      <c r="K23" s="1287"/>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843"/>
      <c r="F24" s="845"/>
      <c r="G24" s="843"/>
      <c r="H24" s="841"/>
      <c r="I24" s="841"/>
      <c r="J24" s="1288"/>
      <c r="K24" s="1289"/>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1210" t="s">
        <v>612</v>
      </c>
      <c r="F25" s="1210"/>
      <c r="G25" s="1210"/>
      <c r="H25" s="1210"/>
      <c r="I25" s="1210"/>
      <c r="J25" s="1210"/>
      <c r="K25" s="1210"/>
      <c r="L25" s="1210"/>
      <c r="M25" s="1210"/>
      <c r="N25" s="1210"/>
      <c r="O25" s="1210"/>
      <c r="P25" s="1211"/>
      <c r="Q25" s="1211"/>
      <c r="R25" s="1212"/>
    </row>
    <row r="26" spans="1:18" ht="22.5" customHeight="1" thickBot="1" x14ac:dyDescent="0.4">
      <c r="A26" s="310"/>
      <c r="B26" s="311">
        <f t="shared" si="2"/>
        <v>43150</v>
      </c>
      <c r="C26" s="311">
        <f t="shared" si="3"/>
        <v>43156</v>
      </c>
      <c r="D26" s="340" t="str">
        <f>CONCATENATE(TEXT(B26,"JJ/MM/AA")," au ",TEXT(C26,"JJ/MM/AA"))</f>
        <v>19/02/18 au 25/02/18</v>
      </c>
      <c r="E26" s="1213"/>
      <c r="F26" s="1213"/>
      <c r="G26" s="1213"/>
      <c r="H26" s="1213"/>
      <c r="I26" s="1213"/>
      <c r="J26" s="1213"/>
      <c r="K26" s="1213"/>
      <c r="L26" s="1213"/>
      <c r="M26" s="1213"/>
      <c r="N26" s="1213"/>
      <c r="O26" s="1213"/>
      <c r="P26" s="1214"/>
      <c r="Q26" s="1214"/>
      <c r="R26" s="1215"/>
    </row>
    <row r="27" spans="1:18" ht="39" x14ac:dyDescent="0.35">
      <c r="A27" s="310">
        <f>A24+1</f>
        <v>19</v>
      </c>
      <c r="B27" s="311">
        <f t="shared" si="2"/>
        <v>43157</v>
      </c>
      <c r="C27" s="312">
        <f t="shared" si="3"/>
        <v>43163</v>
      </c>
      <c r="D27" s="395" t="str">
        <f t="shared" si="1"/>
        <v>26/02/18
au
04/03/18</v>
      </c>
      <c r="E27" s="828" t="str">
        <f>Tri_Semestre!A54</f>
        <v>Cycle 8 : Analyse de la chaine d'information d'un système.</v>
      </c>
      <c r="F27" s="1290" t="s">
        <v>670</v>
      </c>
      <c r="G27" s="828" t="s">
        <v>633</v>
      </c>
      <c r="H27" s="830" t="str">
        <f>Tri_Semestre!B63</f>
        <v>Exp2.C3, Exp2.C4, Exp2.C5, Exp2.C6, Exp3.C7, Exp3.C8, Exp3.C2, Exp3.C3</v>
      </c>
      <c r="I27" s="830"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1266"/>
      <c r="F28" s="1291"/>
      <c r="G28" s="1266"/>
      <c r="H28" s="1267"/>
      <c r="I28" s="1267"/>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829"/>
      <c r="F29" s="1292"/>
      <c r="G29" s="829"/>
      <c r="H29" s="831"/>
      <c r="I29" s="831"/>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1228" t="s">
        <v>618</v>
      </c>
      <c r="F30" s="1231" t="s">
        <v>671</v>
      </c>
      <c r="G30" s="1228"/>
      <c r="H30" s="1234"/>
      <c r="I30" s="1234"/>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1229"/>
      <c r="F31" s="1232"/>
      <c r="G31" s="1229"/>
      <c r="H31" s="1235"/>
      <c r="I31" s="1235"/>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1230"/>
      <c r="F32" s="1233"/>
      <c r="G32" s="1230"/>
      <c r="H32" s="1236"/>
      <c r="I32" s="1236"/>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1260" t="s">
        <v>613</v>
      </c>
      <c r="F33" s="1260"/>
      <c r="G33" s="1260"/>
      <c r="H33" s="1260"/>
      <c r="I33" s="1260"/>
      <c r="J33" s="1260"/>
      <c r="K33" s="1260"/>
      <c r="L33" s="1260"/>
      <c r="M33" s="1260"/>
      <c r="N33" s="1260"/>
      <c r="O33" s="1260"/>
      <c r="P33" s="825"/>
      <c r="Q33" s="825"/>
      <c r="R33" s="1261"/>
    </row>
    <row r="34" spans="1:18" ht="21" x14ac:dyDescent="0.35">
      <c r="A34" s="420"/>
      <c r="B34" s="421">
        <f t="shared" si="2"/>
        <v>43206</v>
      </c>
      <c r="C34" s="421">
        <f t="shared" si="3"/>
        <v>43212</v>
      </c>
      <c r="D34" s="422" t="str">
        <f>CONCATENATE(TEXT(B34,"JJ/MM/AA")," au ",TEXT(C34,"JJ/MM/AA"))</f>
        <v>16/04/18 au 22/04/18</v>
      </c>
      <c r="E34" s="1262"/>
      <c r="F34" s="1262"/>
      <c r="G34" s="1262"/>
      <c r="H34" s="1262"/>
      <c r="I34" s="1262"/>
      <c r="J34" s="1262"/>
      <c r="K34" s="1262"/>
      <c r="L34" s="1262"/>
      <c r="M34" s="1262"/>
      <c r="N34" s="1262"/>
      <c r="O34" s="1262"/>
      <c r="P34" s="1263"/>
      <c r="Q34" s="1263"/>
      <c r="R34" s="1264"/>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294" t="s">
        <v>16</v>
      </c>
      <c r="H13" s="1293"/>
    </row>
    <row r="14" spans="1:8" x14ac:dyDescent="0.35">
      <c r="B14" s="3" t="s">
        <v>198</v>
      </c>
      <c r="C14" s="2" t="s">
        <v>190</v>
      </c>
      <c r="D14" s="2"/>
      <c r="G14" s="1294"/>
      <c r="H14" s="1293"/>
    </row>
    <row r="15" spans="1:8" x14ac:dyDescent="0.35">
      <c r="B15" s="3" t="s">
        <v>199</v>
      </c>
      <c r="C15" s="2" t="s">
        <v>191</v>
      </c>
      <c r="D15" s="2"/>
      <c r="G15" s="1294"/>
      <c r="H15" s="1293"/>
    </row>
    <row r="16" spans="1:8" x14ac:dyDescent="0.35">
      <c r="B16" s="3" t="s">
        <v>200</v>
      </c>
      <c r="C16" s="2" t="s">
        <v>192</v>
      </c>
      <c r="D16" s="2"/>
      <c r="G16" s="1294"/>
      <c r="H16" s="1293"/>
    </row>
    <row r="17" spans="1:8" x14ac:dyDescent="0.35">
      <c r="B17" s="3" t="s">
        <v>201</v>
      </c>
      <c r="C17" s="3" t="s">
        <v>193</v>
      </c>
      <c r="D17" s="2"/>
      <c r="G17" s="1294"/>
      <c r="H17" s="1293"/>
    </row>
    <row r="19" spans="1:8" x14ac:dyDescent="0.35">
      <c r="A19" s="4" t="s">
        <v>18</v>
      </c>
      <c r="H19" t="s">
        <v>19</v>
      </c>
    </row>
    <row r="20" spans="1:8" x14ac:dyDescent="0.35">
      <c r="B20" s="3" t="s">
        <v>205</v>
      </c>
      <c r="C20" s="3" t="s">
        <v>20</v>
      </c>
      <c r="D20" s="3" t="s">
        <v>215</v>
      </c>
      <c r="E20" s="2" t="s">
        <v>202</v>
      </c>
      <c r="G20" s="1294" t="s">
        <v>13</v>
      </c>
      <c r="H20" s="1295" t="s">
        <v>542</v>
      </c>
    </row>
    <row r="21" spans="1:8" x14ac:dyDescent="0.35">
      <c r="D21" s="3" t="s">
        <v>216</v>
      </c>
      <c r="E21" s="2" t="s">
        <v>203</v>
      </c>
      <c r="G21" s="1294"/>
      <c r="H21" s="1295"/>
    </row>
    <row r="22" spans="1:8" x14ac:dyDescent="0.35">
      <c r="D22" s="3" t="s">
        <v>217</v>
      </c>
      <c r="E22" s="2" t="s">
        <v>204</v>
      </c>
      <c r="G22" s="1294"/>
      <c r="H22" s="1295"/>
    </row>
    <row r="23" spans="1:8" x14ac:dyDescent="0.35">
      <c r="B23" s="3" t="s">
        <v>218</v>
      </c>
      <c r="C23" s="3" t="s">
        <v>21</v>
      </c>
      <c r="D23" s="3" t="s">
        <v>222</v>
      </c>
      <c r="E23" s="2" t="s">
        <v>219</v>
      </c>
      <c r="G23" s="1294" t="s">
        <v>13</v>
      </c>
    </row>
    <row r="24" spans="1:8" ht="29" x14ac:dyDescent="0.35">
      <c r="D24" s="3" t="s">
        <v>223</v>
      </c>
      <c r="E24" s="2" t="s">
        <v>220</v>
      </c>
      <c r="G24" s="1294"/>
    </row>
    <row r="25" spans="1:8" ht="29" x14ac:dyDescent="0.35">
      <c r="D25" s="3" t="s">
        <v>224</v>
      </c>
      <c r="E25" s="2" t="s">
        <v>221</v>
      </c>
      <c r="G25" s="1294"/>
    </row>
    <row r="26" spans="1:8" ht="29" x14ac:dyDescent="0.35">
      <c r="B26" s="3" t="s">
        <v>225</v>
      </c>
      <c r="C26" s="3" t="s">
        <v>85</v>
      </c>
      <c r="D26" s="3" t="s">
        <v>230</v>
      </c>
      <c r="E26" s="2" t="s">
        <v>226</v>
      </c>
      <c r="G26" s="1294" t="s">
        <v>13</v>
      </c>
    </row>
    <row r="27" spans="1:8" x14ac:dyDescent="0.35">
      <c r="C27" s="2"/>
      <c r="D27" s="3" t="s">
        <v>231</v>
      </c>
      <c r="E27" s="2" t="s">
        <v>227</v>
      </c>
      <c r="G27" s="1294"/>
    </row>
    <row r="28" spans="1:8" ht="29" x14ac:dyDescent="0.35">
      <c r="C28" s="2"/>
      <c r="D28" s="3" t="s">
        <v>232</v>
      </c>
      <c r="E28" s="2" t="s">
        <v>228</v>
      </c>
      <c r="G28" s="1294"/>
    </row>
    <row r="29" spans="1:8" x14ac:dyDescent="0.35">
      <c r="C29" s="2"/>
      <c r="D29" s="3" t="s">
        <v>233</v>
      </c>
      <c r="E29" s="2" t="s">
        <v>229</v>
      </c>
      <c r="G29" s="1294"/>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294" t="s">
        <v>16</v>
      </c>
      <c r="H37" s="1296" t="s">
        <v>89</v>
      </c>
    </row>
    <row r="38" spans="1:8" x14ac:dyDescent="0.35">
      <c r="B38" s="3" t="s">
        <v>263</v>
      </c>
      <c r="C38" s="2" t="s">
        <v>254</v>
      </c>
      <c r="D38" s="2" t="s">
        <v>266</v>
      </c>
      <c r="E38" s="2" t="s">
        <v>258</v>
      </c>
      <c r="G38" s="1294"/>
      <c r="H38" s="1296"/>
    </row>
    <row r="39" spans="1:8" x14ac:dyDescent="0.35">
      <c r="B39" s="3" t="s">
        <v>264</v>
      </c>
      <c r="C39" s="2" t="s">
        <v>255</v>
      </c>
      <c r="D39" s="2" t="s">
        <v>267</v>
      </c>
      <c r="E39" s="2" t="s">
        <v>259</v>
      </c>
      <c r="G39" s="1294"/>
      <c r="H39" s="1296"/>
    </row>
    <row r="40" spans="1:8" ht="29" x14ac:dyDescent="0.35">
      <c r="C40" s="2"/>
      <c r="D40" s="2" t="s">
        <v>268</v>
      </c>
      <c r="E40" s="2" t="s">
        <v>260</v>
      </c>
      <c r="G40" s="1294"/>
      <c r="H40" s="1296"/>
    </row>
    <row r="41" spans="1:8" ht="29" x14ac:dyDescent="0.35">
      <c r="C41" s="2"/>
      <c r="D41" s="2" t="s">
        <v>269</v>
      </c>
      <c r="E41" s="2" t="s">
        <v>261</v>
      </c>
      <c r="G41" s="1294"/>
      <c r="H41" s="1296"/>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293" t="s">
        <v>32</v>
      </c>
    </row>
    <row r="47" spans="1:8" x14ac:dyDescent="0.35">
      <c r="C47" s="5"/>
      <c r="D47" s="2" t="s">
        <v>274</v>
      </c>
      <c r="E47" s="2" t="s">
        <v>249</v>
      </c>
      <c r="G47" s="1294" t="s">
        <v>16</v>
      </c>
      <c r="H47" s="1293"/>
    </row>
    <row r="48" spans="1:8" x14ac:dyDescent="0.35">
      <c r="C48" s="5"/>
      <c r="D48" s="2" t="s">
        <v>275</v>
      </c>
      <c r="E48" s="2" t="s">
        <v>250</v>
      </c>
      <c r="G48" s="1294"/>
      <c r="H48" s="10"/>
    </row>
    <row r="49" spans="2:8" x14ac:dyDescent="0.35">
      <c r="C49" s="5"/>
      <c r="D49" s="2" t="s">
        <v>276</v>
      </c>
      <c r="E49" s="2" t="s">
        <v>251</v>
      </c>
      <c r="G49" s="1294"/>
      <c r="H49" s="10"/>
    </row>
    <row r="52" spans="2:8" x14ac:dyDescent="0.35">
      <c r="B52" s="3" t="s">
        <v>293</v>
      </c>
      <c r="C52" s="2" t="s">
        <v>94</v>
      </c>
      <c r="D52" s="2" t="s">
        <v>295</v>
      </c>
      <c r="E52" s="2" t="s">
        <v>95</v>
      </c>
      <c r="G52" s="6" t="s">
        <v>16</v>
      </c>
      <c r="H52" s="10"/>
    </row>
    <row r="54" spans="2:8" x14ac:dyDescent="0.35">
      <c r="B54" s="3" t="s">
        <v>314</v>
      </c>
      <c r="C54" s="3" t="s">
        <v>308</v>
      </c>
      <c r="G54" s="1294" t="s">
        <v>16</v>
      </c>
      <c r="H54" s="1295" t="s">
        <v>40</v>
      </c>
    </row>
    <row r="55" spans="2:8" x14ac:dyDescent="0.35">
      <c r="B55" s="3" t="s">
        <v>315</v>
      </c>
      <c r="C55" s="3" t="s">
        <v>309</v>
      </c>
      <c r="G55" s="1294"/>
      <c r="H55" s="1295"/>
    </row>
    <row r="56" spans="2:8" x14ac:dyDescent="0.35">
      <c r="B56" s="3" t="s">
        <v>316</v>
      </c>
      <c r="C56" s="3" t="s">
        <v>310</v>
      </c>
      <c r="G56" s="1294"/>
      <c r="H56" s="5"/>
    </row>
    <row r="57" spans="2:8" x14ac:dyDescent="0.35">
      <c r="B57" s="3" t="s">
        <v>317</v>
      </c>
      <c r="C57" s="3" t="s">
        <v>311</v>
      </c>
      <c r="G57" s="1294"/>
      <c r="H57" s="5"/>
    </row>
    <row r="58" spans="2:8" ht="29" x14ac:dyDescent="0.35">
      <c r="B58" s="3" t="s">
        <v>318</v>
      </c>
      <c r="C58" s="3" t="s">
        <v>312</v>
      </c>
      <c r="D58" s="3" t="str">
        <f>CONCATENATE(B58,".SF1")</f>
        <v>Mod2.C17.SF1</v>
      </c>
      <c r="E58" s="2" t="s">
        <v>320</v>
      </c>
      <c r="G58" s="1294"/>
      <c r="H58" s="5"/>
    </row>
    <row r="59" spans="2:8" ht="29" x14ac:dyDescent="0.35">
      <c r="B59" s="3" t="s">
        <v>319</v>
      </c>
      <c r="C59" s="3" t="s">
        <v>313</v>
      </c>
      <c r="D59" s="3" t="str">
        <f>CONCATENATE(B59,".SF1")</f>
        <v>Mod2.C18.SF1</v>
      </c>
      <c r="E59" s="2" t="s">
        <v>321</v>
      </c>
      <c r="G59" s="1294"/>
      <c r="H59" s="5"/>
    </row>
    <row r="60" spans="2:8" x14ac:dyDescent="0.35">
      <c r="H60" s="5"/>
    </row>
    <row r="61" spans="2:8" x14ac:dyDescent="0.35">
      <c r="B61" s="3" t="s">
        <v>372</v>
      </c>
      <c r="C61" s="3" t="s">
        <v>363</v>
      </c>
      <c r="D61" s="3" t="str">
        <f>CONCATENATE(B61,".SF1")</f>
        <v>Mod2.C34.SF1</v>
      </c>
      <c r="E61" s="2" t="s">
        <v>102</v>
      </c>
      <c r="F61" s="1294"/>
      <c r="G61" s="1294" t="s">
        <v>13</v>
      </c>
    </row>
    <row r="62" spans="2:8" x14ac:dyDescent="0.35">
      <c r="B62" s="3" t="s">
        <v>373</v>
      </c>
      <c r="C62" s="3" t="s">
        <v>364</v>
      </c>
      <c r="F62" s="1294"/>
      <c r="G62" s="1294"/>
    </row>
    <row r="63" spans="2:8" x14ac:dyDescent="0.35">
      <c r="B63" s="3" t="s">
        <v>374</v>
      </c>
      <c r="C63" s="3" t="s">
        <v>365</v>
      </c>
      <c r="F63" s="1294"/>
      <c r="G63" s="1294"/>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294" t="s">
        <v>13</v>
      </c>
      <c r="H68" s="10"/>
    </row>
    <row r="69" spans="1:8" ht="29" x14ac:dyDescent="0.35">
      <c r="D69" s="3" t="s">
        <v>396</v>
      </c>
      <c r="E69" s="2" t="s">
        <v>394</v>
      </c>
      <c r="G69" s="1294"/>
    </row>
    <row r="70" spans="1:8" x14ac:dyDescent="0.35">
      <c r="B70" s="3" t="s">
        <v>397</v>
      </c>
      <c r="C70" s="2" t="s">
        <v>107</v>
      </c>
      <c r="D70" s="3" t="str">
        <f>CONCATENATE(B70,".SF1")</f>
        <v>Mod3.C4.SF1</v>
      </c>
      <c r="E70" s="2" t="s">
        <v>393</v>
      </c>
      <c r="G70" s="1294" t="s">
        <v>13</v>
      </c>
    </row>
    <row r="71" spans="1:8" ht="29" x14ac:dyDescent="0.35">
      <c r="D71" s="3" t="s">
        <v>398</v>
      </c>
      <c r="E71" s="2" t="s">
        <v>394</v>
      </c>
      <c r="G71" s="1294"/>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294" t="s">
        <v>16</v>
      </c>
      <c r="H75" s="1293" t="s">
        <v>48</v>
      </c>
    </row>
    <row r="76" spans="1:8" x14ac:dyDescent="0.35">
      <c r="B76" s="3" t="s">
        <v>405</v>
      </c>
      <c r="C76" s="3" t="s">
        <v>399</v>
      </c>
      <c r="D76" s="3" t="str">
        <f>CONCATENATE(B76,".SF1")</f>
        <v>Res1.C2.SF1</v>
      </c>
      <c r="E76" s="2" t="s">
        <v>402</v>
      </c>
      <c r="G76" s="1294"/>
      <c r="H76" s="1293"/>
    </row>
    <row r="77" spans="1:8" ht="29" x14ac:dyDescent="0.35">
      <c r="B77" s="3" t="s">
        <v>406</v>
      </c>
      <c r="C77" s="3" t="s">
        <v>400</v>
      </c>
      <c r="D77" s="3" t="str">
        <f>CONCATENATE(B77,".SF1")</f>
        <v>Res1.C3.SF1</v>
      </c>
      <c r="E77" s="2" t="s">
        <v>403</v>
      </c>
      <c r="G77" s="1294"/>
      <c r="H77" s="1293"/>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294" t="s">
        <v>16</v>
      </c>
      <c r="H81" s="1295" t="s">
        <v>430</v>
      </c>
    </row>
    <row r="82" spans="2:8" x14ac:dyDescent="0.35">
      <c r="B82" s="3" t="s">
        <v>423</v>
      </c>
      <c r="C82" s="2" t="s">
        <v>440</v>
      </c>
      <c r="D82" s="3" t="str">
        <f>CONCATENATE(B82,".SF1")</f>
        <v>Res2.C5.SF1</v>
      </c>
      <c r="E82" s="2" t="s">
        <v>427</v>
      </c>
      <c r="G82" s="1294"/>
      <c r="H82" s="1295"/>
    </row>
    <row r="83" spans="2:8" x14ac:dyDescent="0.35">
      <c r="B83" s="3" t="s">
        <v>424</v>
      </c>
      <c r="C83" s="2" t="s">
        <v>438</v>
      </c>
      <c r="D83" s="3" t="str">
        <f>CONCATENATE(B83,".SF1")</f>
        <v>Res2.C6.SF1</v>
      </c>
      <c r="E83" s="2" t="s">
        <v>428</v>
      </c>
      <c r="G83" s="1294"/>
      <c r="H83" s="1295"/>
    </row>
    <row r="84" spans="2:8" x14ac:dyDescent="0.35">
      <c r="B84" s="3" t="s">
        <v>425</v>
      </c>
      <c r="C84" s="2" t="s">
        <v>439</v>
      </c>
      <c r="D84" s="3" t="str">
        <f>CONCATENATE(B84,".SF1")</f>
        <v>Res2.C7.SF1</v>
      </c>
      <c r="E84" s="2" t="s">
        <v>429</v>
      </c>
      <c r="G84" s="1294"/>
      <c r="H84" s="1295"/>
    </row>
    <row r="85" spans="2:8" ht="29" x14ac:dyDescent="0.35">
      <c r="B85" s="3" t="s">
        <v>434</v>
      </c>
      <c r="C85" s="2" t="s">
        <v>441</v>
      </c>
      <c r="D85" s="3" t="str">
        <f>CONCATENATE(B85,".SF1")</f>
        <v>Res2.C10.SF1</v>
      </c>
      <c r="E85" s="2" t="s">
        <v>444</v>
      </c>
      <c r="G85" s="1293" t="s">
        <v>16</v>
      </c>
      <c r="H85" s="1293" t="s">
        <v>446</v>
      </c>
    </row>
    <row r="86" spans="2:8" ht="29" x14ac:dyDescent="0.35">
      <c r="B86" s="3" t="s">
        <v>443</v>
      </c>
      <c r="C86" s="2" t="s">
        <v>442</v>
      </c>
      <c r="D86" s="3" t="str">
        <f>CONCATENATE(B86,".SF1")</f>
        <v>Res2.C11.SF1</v>
      </c>
      <c r="E86" s="2" t="s">
        <v>445</v>
      </c>
      <c r="G86" s="1293"/>
      <c r="H86" s="1293"/>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294" t="s">
        <v>9</v>
      </c>
      <c r="H89" s="1297" t="s">
        <v>473</v>
      </c>
    </row>
    <row r="90" spans="2:8" x14ac:dyDescent="0.35">
      <c r="B90" s="3" t="s">
        <v>470</v>
      </c>
      <c r="C90" s="3" t="s">
        <v>462</v>
      </c>
      <c r="F90" s="1294"/>
      <c r="H90" s="1297"/>
    </row>
    <row r="91" spans="2:8" x14ac:dyDescent="0.35">
      <c r="B91" s="3" t="s">
        <v>471</v>
      </c>
      <c r="C91" s="5" t="s">
        <v>463</v>
      </c>
      <c r="D91" s="2"/>
      <c r="F91" s="1294"/>
      <c r="H91" s="1297"/>
    </row>
    <row r="92" spans="2:8" ht="29" x14ac:dyDescent="0.35">
      <c r="B92" s="3" t="s">
        <v>472</v>
      </c>
      <c r="C92" s="7" t="s">
        <v>464</v>
      </c>
      <c r="D92" s="3" t="str">
        <f>CONCATENATE(B92,".SF1")</f>
        <v>Res2.C21.SF1</v>
      </c>
      <c r="E92" s="2" t="s">
        <v>466</v>
      </c>
      <c r="F92" s="1294"/>
      <c r="H92" s="1297"/>
    </row>
    <row r="93" spans="2:8" ht="29" x14ac:dyDescent="0.35">
      <c r="B93" s="3" t="s">
        <v>476</v>
      </c>
      <c r="C93" s="3" t="s">
        <v>474</v>
      </c>
      <c r="D93" s="3" t="str">
        <f>CONCATENATE(B93,".SF1")</f>
        <v>Res2.C22.SF1</v>
      </c>
      <c r="E93" s="2" t="s">
        <v>478</v>
      </c>
      <c r="G93" s="1294" t="s">
        <v>16</v>
      </c>
      <c r="H93" s="1293" t="s">
        <v>51</v>
      </c>
    </row>
    <row r="94" spans="2:8" ht="29" x14ac:dyDescent="0.35">
      <c r="B94" s="3" t="s">
        <v>477</v>
      </c>
      <c r="C94" s="2" t="s">
        <v>475</v>
      </c>
      <c r="D94" s="2" t="s">
        <v>479</v>
      </c>
      <c r="E94" s="2" t="s">
        <v>111</v>
      </c>
      <c r="G94" s="1294"/>
      <c r="H94" s="1293"/>
    </row>
    <row r="95" spans="2:8" x14ac:dyDescent="0.35">
      <c r="B95" s="3" t="s">
        <v>482</v>
      </c>
      <c r="C95" s="3" t="s">
        <v>480</v>
      </c>
      <c r="G95" s="1294" t="s">
        <v>13</v>
      </c>
    </row>
    <row r="96" spans="2:8" ht="29" x14ac:dyDescent="0.35">
      <c r="B96" s="3" t="s">
        <v>483</v>
      </c>
      <c r="C96" s="2" t="s">
        <v>481</v>
      </c>
      <c r="D96" s="3" t="str">
        <f>CONCATENATE(B96,".SF1")</f>
        <v>Res2.C25.SF1</v>
      </c>
      <c r="E96" s="2" t="s">
        <v>111</v>
      </c>
      <c r="G96" s="1294"/>
    </row>
    <row r="98" spans="1:8" x14ac:dyDescent="0.35">
      <c r="A98" s="8" t="s">
        <v>52</v>
      </c>
      <c r="C98" s="2"/>
      <c r="D98" s="2"/>
    </row>
    <row r="99" spans="1:8" x14ac:dyDescent="0.35">
      <c r="B99" s="3" t="s">
        <v>489</v>
      </c>
      <c r="C99" s="2" t="s">
        <v>113</v>
      </c>
      <c r="D99" s="3" t="str">
        <f>CONCATENATE(B99,".SF1")</f>
        <v>Res3.C3.SF1</v>
      </c>
      <c r="E99" s="2" t="s">
        <v>487</v>
      </c>
      <c r="G99" s="1294" t="s">
        <v>13</v>
      </c>
    </row>
    <row r="100" spans="1:8" x14ac:dyDescent="0.35">
      <c r="D100" s="3" t="s">
        <v>490</v>
      </c>
      <c r="E100" s="2" t="s">
        <v>488</v>
      </c>
      <c r="G100" s="1294"/>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294" t="s">
        <v>13</v>
      </c>
    </row>
    <row r="104" spans="1:8" ht="43.5" x14ac:dyDescent="0.35">
      <c r="C104" s="2"/>
      <c r="D104" s="2" t="s">
        <v>497</v>
      </c>
      <c r="E104" s="2" t="s">
        <v>492</v>
      </c>
      <c r="G104" s="1294"/>
      <c r="H104" s="1" t="s">
        <v>493</v>
      </c>
    </row>
    <row r="106" spans="1:8" x14ac:dyDescent="0.35">
      <c r="A106" s="8" t="s">
        <v>61</v>
      </c>
    </row>
    <row r="107" spans="1:8" x14ac:dyDescent="0.35">
      <c r="B107" s="3" t="s">
        <v>505</v>
      </c>
      <c r="C107" s="3" t="s">
        <v>62</v>
      </c>
      <c r="D107" s="3" t="str">
        <f>CONCATENATE(B107,".SF1")</f>
        <v>Exp2.C2.SF1</v>
      </c>
      <c r="E107" s="2" t="s">
        <v>501</v>
      </c>
      <c r="G107" s="1294" t="s">
        <v>13</v>
      </c>
    </row>
    <row r="108" spans="1:8" x14ac:dyDescent="0.35">
      <c r="D108" s="3" t="s">
        <v>507</v>
      </c>
      <c r="E108" s="2" t="s">
        <v>502</v>
      </c>
      <c r="G108" s="1294"/>
    </row>
    <row r="109" spans="1:8" x14ac:dyDescent="0.35">
      <c r="D109" s="3" t="s">
        <v>508</v>
      </c>
      <c r="E109" s="2" t="s">
        <v>503</v>
      </c>
      <c r="G109" s="1294"/>
    </row>
    <row r="110" spans="1:8" x14ac:dyDescent="0.35">
      <c r="A110" s="8"/>
      <c r="B110" s="3" t="s">
        <v>509</v>
      </c>
      <c r="C110" s="3" t="s">
        <v>510</v>
      </c>
      <c r="D110" s="3" t="str">
        <f>CONCATENATE(B110,".SF1")</f>
        <v>Exp2.C3.SF1</v>
      </c>
      <c r="E110" s="2" t="s">
        <v>514</v>
      </c>
      <c r="G110" s="1294" t="s">
        <v>13</v>
      </c>
    </row>
    <row r="111" spans="1:8" x14ac:dyDescent="0.35">
      <c r="A111" s="8"/>
      <c r="B111" s="3" t="s">
        <v>516</v>
      </c>
      <c r="C111" s="3" t="s">
        <v>511</v>
      </c>
      <c r="G111" s="1294"/>
      <c r="H111" s="1" t="s">
        <v>63</v>
      </c>
    </row>
    <row r="112" spans="1:8" x14ac:dyDescent="0.35">
      <c r="A112" s="8"/>
      <c r="B112" s="3" t="s">
        <v>517</v>
      </c>
      <c r="C112" s="3" t="s">
        <v>512</v>
      </c>
      <c r="G112" s="1294"/>
    </row>
    <row r="113" spans="1:8" x14ac:dyDescent="0.35">
      <c r="A113" s="8"/>
      <c r="B113" s="3" t="s">
        <v>518</v>
      </c>
      <c r="C113" s="3" t="s">
        <v>513</v>
      </c>
      <c r="D113" s="3" t="str">
        <f>CONCATENATE(B113,".SF1")</f>
        <v>Exp2.C6.SF1</v>
      </c>
      <c r="E113" s="2" t="s">
        <v>515</v>
      </c>
      <c r="G113" s="1294"/>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294" t="s">
        <v>13</v>
      </c>
    </row>
    <row r="118" spans="1:8" ht="29" x14ac:dyDescent="0.35">
      <c r="A118" s="8"/>
      <c r="B118" s="3" t="s">
        <v>527</v>
      </c>
      <c r="C118" s="3" t="s">
        <v>523</v>
      </c>
      <c r="D118" s="3" t="str">
        <f t="shared" si="0"/>
        <v>Exp3.C3.SF1</v>
      </c>
      <c r="E118" s="2" t="s">
        <v>525</v>
      </c>
      <c r="G118" s="1294"/>
      <c r="H118" s="1" t="s">
        <v>65</v>
      </c>
    </row>
    <row r="119" spans="1:8" x14ac:dyDescent="0.35">
      <c r="B119" s="3" t="s">
        <v>532</v>
      </c>
      <c r="C119" s="2" t="s">
        <v>117</v>
      </c>
      <c r="D119" s="3" t="str">
        <f t="shared" si="0"/>
        <v>Exp3.C4.SF1</v>
      </c>
      <c r="E119" s="2" t="s">
        <v>491</v>
      </c>
      <c r="G119" s="1294"/>
      <c r="H119"/>
    </row>
    <row r="120" spans="1:8" x14ac:dyDescent="0.35">
      <c r="B120" s="3" t="s">
        <v>533</v>
      </c>
      <c r="C120" s="3" t="s">
        <v>528</v>
      </c>
      <c r="D120" s="3" t="str">
        <f t="shared" si="0"/>
        <v>Exp3.C5.SF1</v>
      </c>
      <c r="E120" s="2" t="s">
        <v>530</v>
      </c>
      <c r="G120" s="1294"/>
      <c r="H120"/>
    </row>
    <row r="121" spans="1:8" x14ac:dyDescent="0.35">
      <c r="B121" s="3" t="s">
        <v>534</v>
      </c>
      <c r="C121" s="2" t="s">
        <v>529</v>
      </c>
      <c r="D121" s="3" t="str">
        <f t="shared" si="0"/>
        <v>Exp3.C6.SF1</v>
      </c>
      <c r="E121" s="2" t="s">
        <v>531</v>
      </c>
      <c r="G121" s="1294"/>
      <c r="H121"/>
    </row>
    <row r="122" spans="1:8" x14ac:dyDescent="0.35">
      <c r="B122" s="3" t="s">
        <v>539</v>
      </c>
      <c r="C122" s="3" t="s">
        <v>535</v>
      </c>
      <c r="D122" s="3" t="str">
        <f t="shared" si="0"/>
        <v>Exp3.C7.SF1</v>
      </c>
      <c r="E122" s="2" t="s">
        <v>537</v>
      </c>
      <c r="G122" s="1294"/>
    </row>
    <row r="123" spans="1:8" ht="29" x14ac:dyDescent="0.35">
      <c r="B123" s="3" t="s">
        <v>540</v>
      </c>
      <c r="C123" s="3" t="s">
        <v>536</v>
      </c>
      <c r="D123" s="3" t="s">
        <v>541</v>
      </c>
      <c r="E123" s="2" t="s">
        <v>538</v>
      </c>
      <c r="G123" s="1294"/>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294" t="s">
        <v>13</v>
      </c>
    </row>
    <row r="134" spans="1:8" x14ac:dyDescent="0.35">
      <c r="D134" s="3" t="s">
        <v>592</v>
      </c>
      <c r="E134" s="2" t="s">
        <v>582</v>
      </c>
      <c r="G134" s="1294"/>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298" t="s">
        <v>639</v>
      </c>
      <c r="D1" s="1306"/>
      <c r="E1" s="1306"/>
      <c r="F1" s="1306"/>
      <c r="G1" s="1299"/>
      <c r="H1" s="1298" t="s">
        <v>638</v>
      </c>
      <c r="I1" s="1306"/>
      <c r="J1" s="1299"/>
      <c r="K1" s="1298" t="s">
        <v>640</v>
      </c>
      <c r="L1" s="1306"/>
      <c r="M1" s="1299"/>
      <c r="N1" s="1298" t="s">
        <v>641</v>
      </c>
      <c r="O1" s="1306"/>
      <c r="P1" s="1299"/>
      <c r="Q1" s="115" t="s">
        <v>662</v>
      </c>
      <c r="R1" s="1298" t="s">
        <v>642</v>
      </c>
      <c r="S1" s="1299"/>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07"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308"/>
      <c r="B4" s="85" t="s">
        <v>634</v>
      </c>
      <c r="C4" s="61"/>
      <c r="D4" s="14"/>
      <c r="E4" s="14"/>
      <c r="F4" s="14"/>
      <c r="G4" s="14"/>
      <c r="H4" s="14"/>
      <c r="I4" s="14"/>
      <c r="J4" s="14"/>
      <c r="K4" s="14"/>
      <c r="L4" s="14"/>
      <c r="M4" s="14"/>
      <c r="N4" s="14"/>
      <c r="O4" s="14"/>
      <c r="P4" s="14"/>
      <c r="Q4" s="14"/>
      <c r="R4" s="14"/>
      <c r="S4" s="15"/>
    </row>
    <row r="5" spans="1:19" x14ac:dyDescent="0.3">
      <c r="A5" s="1308"/>
      <c r="B5" s="85" t="s">
        <v>635</v>
      </c>
      <c r="C5" s="61"/>
      <c r="D5" s="14"/>
      <c r="E5" s="14"/>
      <c r="F5" s="14"/>
      <c r="G5" s="14"/>
      <c r="H5" s="14"/>
      <c r="I5" s="14"/>
      <c r="J5" s="14"/>
      <c r="K5" s="14"/>
      <c r="L5" s="14"/>
      <c r="M5" s="14"/>
      <c r="N5" s="14"/>
      <c r="O5" s="14"/>
      <c r="P5" s="14"/>
      <c r="Q5" s="14"/>
      <c r="R5" s="14"/>
      <c r="S5" s="15"/>
    </row>
    <row r="6" spans="1:19" ht="13.5" thickBot="1" x14ac:dyDescent="0.35">
      <c r="A6" s="1309"/>
      <c r="B6" s="86" t="s">
        <v>636</v>
      </c>
      <c r="C6" s="62"/>
      <c r="D6" s="16"/>
      <c r="E6" s="16"/>
      <c r="F6" s="16"/>
      <c r="G6" s="16"/>
      <c r="H6" s="16"/>
      <c r="I6" s="16"/>
      <c r="J6" s="16"/>
      <c r="K6" s="16"/>
      <c r="L6" s="16"/>
      <c r="M6" s="16"/>
      <c r="N6" s="16"/>
      <c r="O6" s="16"/>
      <c r="P6" s="16"/>
      <c r="Q6" s="16"/>
      <c r="R6" s="16"/>
      <c r="S6" s="17"/>
    </row>
    <row r="7" spans="1:19" x14ac:dyDescent="0.3">
      <c r="A7" s="1310"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311"/>
      <c r="B8" s="88" t="s">
        <v>634</v>
      </c>
      <c r="C8" s="64"/>
      <c r="D8" s="20"/>
      <c r="E8" s="20"/>
      <c r="F8" s="20"/>
      <c r="G8" s="20"/>
      <c r="H8" s="20"/>
      <c r="I8" s="20"/>
      <c r="J8" s="20"/>
      <c r="K8" s="20"/>
      <c r="L8" s="20"/>
      <c r="M8" s="20"/>
      <c r="N8" s="20"/>
      <c r="O8" s="20"/>
      <c r="P8" s="20"/>
      <c r="Q8" s="20"/>
      <c r="R8" s="20"/>
      <c r="S8" s="21"/>
    </row>
    <row r="9" spans="1:19" x14ac:dyDescent="0.3">
      <c r="A9" s="1311"/>
      <c r="B9" s="88" t="s">
        <v>635</v>
      </c>
      <c r="C9" s="64"/>
      <c r="D9" s="20"/>
      <c r="E9" s="20"/>
      <c r="F9" s="20"/>
      <c r="G9" s="20"/>
      <c r="H9" s="20"/>
      <c r="I9" s="20"/>
      <c r="J9" s="20"/>
      <c r="K9" s="20"/>
      <c r="L9" s="20"/>
      <c r="M9" s="20"/>
      <c r="N9" s="20"/>
      <c r="O9" s="20"/>
      <c r="P9" s="20"/>
      <c r="Q9" s="20"/>
      <c r="R9" s="20"/>
      <c r="S9" s="21"/>
    </row>
    <row r="10" spans="1:19" ht="13.5" thickBot="1" x14ac:dyDescent="0.35">
      <c r="A10" s="1312"/>
      <c r="B10" s="89" t="s">
        <v>636</v>
      </c>
      <c r="C10" s="65"/>
      <c r="D10" s="22"/>
      <c r="E10" s="22"/>
      <c r="F10" s="22"/>
      <c r="G10" s="22"/>
      <c r="H10" s="22"/>
      <c r="I10" s="22"/>
      <c r="J10" s="22"/>
      <c r="K10" s="22"/>
      <c r="L10" s="22"/>
      <c r="M10" s="22"/>
      <c r="N10" s="22"/>
      <c r="O10" s="22"/>
      <c r="P10" s="22"/>
      <c r="Q10" s="22"/>
      <c r="R10" s="22"/>
      <c r="S10" s="23"/>
    </row>
    <row r="11" spans="1:19" x14ac:dyDescent="0.3">
      <c r="A11" s="1313"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314"/>
      <c r="B12" s="91" t="s">
        <v>634</v>
      </c>
      <c r="C12" s="67"/>
      <c r="D12" s="26"/>
      <c r="E12" s="26"/>
      <c r="F12" s="26"/>
      <c r="G12" s="26"/>
      <c r="H12" s="26"/>
      <c r="I12" s="26"/>
      <c r="J12" s="26"/>
      <c r="K12" s="26"/>
      <c r="L12" s="26"/>
      <c r="M12" s="26"/>
      <c r="N12" s="26"/>
      <c r="O12" s="26"/>
      <c r="P12" s="26"/>
      <c r="Q12" s="26"/>
      <c r="R12" s="26"/>
      <c r="S12" s="27"/>
    </row>
    <row r="13" spans="1:19" x14ac:dyDescent="0.3">
      <c r="A13" s="1314"/>
      <c r="B13" s="91" t="s">
        <v>635</v>
      </c>
      <c r="C13" s="67"/>
      <c r="D13" s="26"/>
      <c r="E13" s="26"/>
      <c r="F13" s="26"/>
      <c r="G13" s="26"/>
      <c r="H13" s="26"/>
      <c r="I13" s="26"/>
      <c r="J13" s="26"/>
      <c r="K13" s="26"/>
      <c r="L13" s="26"/>
      <c r="M13" s="26"/>
      <c r="N13" s="26"/>
      <c r="O13" s="26"/>
      <c r="P13" s="26"/>
      <c r="Q13" s="26"/>
      <c r="R13" s="26"/>
      <c r="S13" s="27"/>
    </row>
    <row r="14" spans="1:19" ht="13.5" thickBot="1" x14ac:dyDescent="0.35">
      <c r="A14" s="1315"/>
      <c r="B14" s="92" t="s">
        <v>636</v>
      </c>
      <c r="C14" s="68"/>
      <c r="D14" s="28"/>
      <c r="E14" s="28"/>
      <c r="F14" s="28"/>
      <c r="G14" s="28"/>
      <c r="H14" s="28"/>
      <c r="I14" s="28"/>
      <c r="J14" s="28"/>
      <c r="K14" s="28"/>
      <c r="L14" s="28"/>
      <c r="M14" s="28"/>
      <c r="N14" s="28"/>
      <c r="O14" s="28"/>
      <c r="P14" s="28"/>
      <c r="Q14" s="28"/>
      <c r="R14" s="28"/>
      <c r="S14" s="29"/>
    </row>
    <row r="15" spans="1:19" x14ac:dyDescent="0.3">
      <c r="A15" s="1316"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317"/>
      <c r="B16" s="94" t="s">
        <v>634</v>
      </c>
      <c r="C16" s="70"/>
      <c r="D16" s="32"/>
      <c r="E16" s="32"/>
      <c r="F16" s="32"/>
      <c r="G16" s="32"/>
      <c r="H16" s="32"/>
      <c r="I16" s="32"/>
      <c r="J16" s="32"/>
      <c r="K16" s="32"/>
      <c r="L16" s="32"/>
      <c r="M16" s="32"/>
      <c r="N16" s="32"/>
      <c r="O16" s="32"/>
      <c r="P16" s="32"/>
      <c r="Q16" s="32"/>
      <c r="R16" s="32"/>
      <c r="S16" s="33"/>
    </row>
    <row r="17" spans="1:19" x14ac:dyDescent="0.3">
      <c r="A17" s="1317"/>
      <c r="B17" s="94" t="s">
        <v>635</v>
      </c>
      <c r="C17" s="70"/>
      <c r="D17" s="32"/>
      <c r="E17" s="32"/>
      <c r="F17" s="32"/>
      <c r="G17" s="32"/>
      <c r="H17" s="32"/>
      <c r="I17" s="32"/>
      <c r="J17" s="32"/>
      <c r="K17" s="32"/>
      <c r="L17" s="32"/>
      <c r="M17" s="32"/>
      <c r="N17" s="32"/>
      <c r="O17" s="32"/>
      <c r="P17" s="32"/>
      <c r="Q17" s="32"/>
      <c r="R17" s="32"/>
      <c r="S17" s="33"/>
    </row>
    <row r="18" spans="1:19" ht="13.5" thickBot="1" x14ac:dyDescent="0.35">
      <c r="A18" s="1318"/>
      <c r="B18" s="95" t="s">
        <v>636</v>
      </c>
      <c r="C18" s="71"/>
      <c r="D18" s="34"/>
      <c r="E18" s="34"/>
      <c r="F18" s="34"/>
      <c r="G18" s="34"/>
      <c r="H18" s="34"/>
      <c r="I18" s="34"/>
      <c r="J18" s="34"/>
      <c r="K18" s="34"/>
      <c r="L18" s="34"/>
      <c r="M18" s="34"/>
      <c r="N18" s="34"/>
      <c r="O18" s="34"/>
      <c r="P18" s="34"/>
      <c r="Q18" s="34"/>
      <c r="R18" s="34"/>
      <c r="S18" s="35"/>
    </row>
    <row r="19" spans="1:19" x14ac:dyDescent="0.3">
      <c r="A19" s="1319"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320"/>
      <c r="B20" s="97" t="s">
        <v>634</v>
      </c>
      <c r="C20" s="73"/>
      <c r="D20" s="38"/>
      <c r="E20" s="38"/>
      <c r="F20" s="38"/>
      <c r="G20" s="38"/>
      <c r="H20" s="38"/>
      <c r="I20" s="38"/>
      <c r="J20" s="38"/>
      <c r="K20" s="38"/>
      <c r="L20" s="38"/>
      <c r="M20" s="38"/>
      <c r="N20" s="38"/>
      <c r="O20" s="38"/>
      <c r="P20" s="38"/>
      <c r="Q20" s="38"/>
      <c r="R20" s="38"/>
      <c r="S20" s="39"/>
    </row>
    <row r="21" spans="1:19" x14ac:dyDescent="0.3">
      <c r="A21" s="1320"/>
      <c r="B21" s="97" t="s">
        <v>635</v>
      </c>
      <c r="C21" s="73"/>
      <c r="D21" s="38"/>
      <c r="E21" s="38"/>
      <c r="F21" s="38"/>
      <c r="G21" s="38"/>
      <c r="H21" s="38"/>
      <c r="I21" s="38"/>
      <c r="J21" s="38"/>
      <c r="K21" s="38"/>
      <c r="L21" s="38"/>
      <c r="M21" s="38"/>
      <c r="N21" s="38"/>
      <c r="O21" s="38"/>
      <c r="P21" s="38"/>
      <c r="Q21" s="38"/>
      <c r="R21" s="38"/>
      <c r="S21" s="39"/>
    </row>
    <row r="22" spans="1:19" ht="13.5" thickBot="1" x14ac:dyDescent="0.35">
      <c r="A22" s="1321"/>
      <c r="B22" s="98" t="s">
        <v>636</v>
      </c>
      <c r="C22" s="74"/>
      <c r="D22" s="40"/>
      <c r="E22" s="40"/>
      <c r="F22" s="40"/>
      <c r="G22" s="40"/>
      <c r="H22" s="40"/>
      <c r="I22" s="40"/>
      <c r="J22" s="40"/>
      <c r="K22" s="40"/>
      <c r="L22" s="40"/>
      <c r="M22" s="40"/>
      <c r="N22" s="40"/>
      <c r="O22" s="40"/>
      <c r="P22" s="40"/>
      <c r="Q22" s="40"/>
      <c r="R22" s="40"/>
      <c r="S22" s="41"/>
    </row>
    <row r="23" spans="1:19" x14ac:dyDescent="0.3">
      <c r="A23" s="1322"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323"/>
      <c r="B24" s="100" t="s">
        <v>634</v>
      </c>
      <c r="C24" s="76"/>
      <c r="D24" s="44"/>
      <c r="E24" s="44"/>
      <c r="F24" s="44"/>
      <c r="G24" s="44"/>
      <c r="H24" s="44"/>
      <c r="I24" s="44"/>
      <c r="J24" s="44"/>
      <c r="K24" s="44"/>
      <c r="L24" s="44"/>
      <c r="M24" s="44"/>
      <c r="N24" s="44"/>
      <c r="O24" s="44"/>
      <c r="P24" s="44"/>
      <c r="Q24" s="44"/>
      <c r="R24" s="44"/>
      <c r="S24" s="45"/>
    </row>
    <row r="25" spans="1:19" x14ac:dyDescent="0.3">
      <c r="A25" s="1323"/>
      <c r="B25" s="100" t="s">
        <v>635</v>
      </c>
      <c r="C25" s="76"/>
      <c r="D25" s="44"/>
      <c r="E25" s="44"/>
      <c r="F25" s="44"/>
      <c r="G25" s="44"/>
      <c r="H25" s="44"/>
      <c r="I25" s="44"/>
      <c r="J25" s="44"/>
      <c r="K25" s="44"/>
      <c r="L25" s="44"/>
      <c r="M25" s="44"/>
      <c r="N25" s="44"/>
      <c r="O25" s="44"/>
      <c r="P25" s="44"/>
      <c r="Q25" s="44"/>
      <c r="R25" s="44"/>
      <c r="S25" s="45"/>
    </row>
    <row r="26" spans="1:19" ht="13.5" thickBot="1" x14ac:dyDescent="0.35">
      <c r="A26" s="1324"/>
      <c r="B26" s="101" t="s">
        <v>636</v>
      </c>
      <c r="C26" s="77"/>
      <c r="D26" s="46"/>
      <c r="E26" s="46"/>
      <c r="F26" s="46"/>
      <c r="G26" s="46"/>
      <c r="H26" s="46"/>
      <c r="I26" s="46"/>
      <c r="J26" s="46"/>
      <c r="K26" s="46"/>
      <c r="L26" s="46"/>
      <c r="M26" s="46"/>
      <c r="N26" s="46"/>
      <c r="O26" s="46"/>
      <c r="P26" s="46"/>
      <c r="Q26" s="46"/>
      <c r="R26" s="46"/>
      <c r="S26" s="47"/>
    </row>
    <row r="27" spans="1:19" x14ac:dyDescent="0.3">
      <c r="A27" s="1300"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01"/>
      <c r="B28" s="103" t="s">
        <v>634</v>
      </c>
      <c r="C28" s="79"/>
      <c r="D28" s="50"/>
      <c r="E28" s="50"/>
      <c r="F28" s="50"/>
      <c r="G28" s="50"/>
      <c r="H28" s="50"/>
      <c r="I28" s="50"/>
      <c r="J28" s="50"/>
      <c r="K28" s="50"/>
      <c r="L28" s="50"/>
      <c r="M28" s="50"/>
      <c r="N28" s="50"/>
      <c r="O28" s="50"/>
      <c r="P28" s="50"/>
      <c r="Q28" s="50"/>
      <c r="R28" s="50"/>
      <c r="S28" s="51"/>
    </row>
    <row r="29" spans="1:19" x14ac:dyDescent="0.3">
      <c r="A29" s="1301"/>
      <c r="B29" s="103" t="s">
        <v>635</v>
      </c>
      <c r="C29" s="79"/>
      <c r="D29" s="50"/>
      <c r="E29" s="50"/>
      <c r="F29" s="50"/>
      <c r="G29" s="50"/>
      <c r="H29" s="50"/>
      <c r="I29" s="50"/>
      <c r="J29" s="50"/>
      <c r="K29" s="50"/>
      <c r="L29" s="50"/>
      <c r="M29" s="50"/>
      <c r="N29" s="50"/>
      <c r="O29" s="50"/>
      <c r="P29" s="50"/>
      <c r="Q29" s="50"/>
      <c r="R29" s="50"/>
      <c r="S29" s="51"/>
    </row>
    <row r="30" spans="1:19" ht="13.5" thickBot="1" x14ac:dyDescent="0.35">
      <c r="A30" s="1302"/>
      <c r="B30" s="104" t="s">
        <v>636</v>
      </c>
      <c r="C30" s="80"/>
      <c r="D30" s="52"/>
      <c r="E30" s="52"/>
      <c r="F30" s="52"/>
      <c r="G30" s="52"/>
      <c r="H30" s="52"/>
      <c r="I30" s="52"/>
      <c r="J30" s="52"/>
      <c r="K30" s="52"/>
      <c r="L30" s="52"/>
      <c r="M30" s="52"/>
      <c r="N30" s="52"/>
      <c r="O30" s="52"/>
      <c r="P30" s="52"/>
      <c r="Q30" s="52"/>
      <c r="R30" s="52"/>
      <c r="S30" s="53"/>
    </row>
    <row r="31" spans="1:19" x14ac:dyDescent="0.3">
      <c r="A31" s="1303"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04"/>
      <c r="B32" s="106" t="s">
        <v>634</v>
      </c>
      <c r="C32" s="82"/>
      <c r="D32" s="56"/>
      <c r="E32" s="56"/>
      <c r="F32" s="56"/>
      <c r="G32" s="56"/>
      <c r="H32" s="56"/>
      <c r="I32" s="56"/>
      <c r="J32" s="56"/>
      <c r="K32" s="56"/>
      <c r="L32" s="56"/>
      <c r="M32" s="56"/>
      <c r="N32" s="56"/>
      <c r="O32" s="56"/>
      <c r="P32" s="56"/>
      <c r="Q32" s="56"/>
      <c r="R32" s="56"/>
      <c r="S32" s="57"/>
    </row>
    <row r="33" spans="1:19" x14ac:dyDescent="0.3">
      <c r="A33" s="1304"/>
      <c r="B33" s="106" t="s">
        <v>635</v>
      </c>
      <c r="C33" s="82"/>
      <c r="D33" s="56"/>
      <c r="E33" s="56"/>
      <c r="F33" s="56"/>
      <c r="G33" s="56"/>
      <c r="H33" s="56"/>
      <c r="I33" s="56"/>
      <c r="J33" s="56"/>
      <c r="K33" s="56"/>
      <c r="L33" s="56"/>
      <c r="M33" s="56"/>
      <c r="N33" s="56"/>
      <c r="O33" s="56"/>
      <c r="P33" s="56"/>
      <c r="Q33" s="56"/>
      <c r="R33" s="56"/>
      <c r="S33" s="57"/>
    </row>
    <row r="34" spans="1:19" ht="13.5" thickBot="1" x14ac:dyDescent="0.35">
      <c r="A34" s="1305"/>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326" t="s">
        <v>134</v>
      </c>
      <c r="C6" s="1295" t="s">
        <v>80</v>
      </c>
      <c r="D6" s="2" t="s">
        <v>135</v>
      </c>
      <c r="E6" s="2" t="s">
        <v>125</v>
      </c>
      <c r="F6" s="1294" t="s">
        <v>4</v>
      </c>
      <c r="H6" s="1295" t="s">
        <v>5</v>
      </c>
    </row>
    <row r="7" spans="1:8" x14ac:dyDescent="0.35">
      <c r="B7" s="1326"/>
      <c r="C7" s="1295"/>
      <c r="D7" s="2" t="s">
        <v>136</v>
      </c>
      <c r="E7" s="2" t="s">
        <v>126</v>
      </c>
      <c r="F7" s="1294"/>
      <c r="H7" s="1295"/>
    </row>
    <row r="8" spans="1:8" x14ac:dyDescent="0.35">
      <c r="B8" s="1326"/>
      <c r="C8" s="1295"/>
      <c r="D8" s="2" t="s">
        <v>137</v>
      </c>
      <c r="E8" s="2" t="s">
        <v>127</v>
      </c>
      <c r="F8" s="1294"/>
      <c r="H8" s="1295"/>
    </row>
    <row r="9" spans="1:8" x14ac:dyDescent="0.35">
      <c r="B9" s="1326"/>
      <c r="C9" s="1295"/>
      <c r="D9" s="2" t="s">
        <v>138</v>
      </c>
      <c r="E9" s="2" t="s">
        <v>128</v>
      </c>
      <c r="F9" s="1294"/>
      <c r="H9" s="1295"/>
    </row>
    <row r="10" spans="1:8" x14ac:dyDescent="0.35">
      <c r="B10" s="1326"/>
      <c r="C10" s="1295"/>
      <c r="D10" s="2" t="s">
        <v>139</v>
      </c>
      <c r="E10" s="2" t="s">
        <v>129</v>
      </c>
      <c r="F10" s="1294"/>
      <c r="H10" s="1295"/>
    </row>
    <row r="11" spans="1:8" x14ac:dyDescent="0.35">
      <c r="B11" s="1326"/>
      <c r="C11" s="1295"/>
      <c r="D11" s="2" t="s">
        <v>140</v>
      </c>
      <c r="E11" s="2" t="s">
        <v>130</v>
      </c>
      <c r="F11" s="1294"/>
      <c r="H11" s="1295"/>
    </row>
    <row r="12" spans="1:8" x14ac:dyDescent="0.35">
      <c r="B12" s="1326"/>
      <c r="C12" s="1295"/>
      <c r="D12" s="2" t="s">
        <v>141</v>
      </c>
      <c r="E12" s="2" t="s">
        <v>131</v>
      </c>
      <c r="F12" s="1294"/>
      <c r="H12" s="1295"/>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294" t="s">
        <v>9</v>
      </c>
    </row>
    <row r="17" spans="1:8" x14ac:dyDescent="0.35">
      <c r="B17" s="3" t="s">
        <v>147</v>
      </c>
      <c r="C17" s="3" t="s">
        <v>143</v>
      </c>
      <c r="D17" s="2" t="str">
        <f>CONCATENATE(B17,".SF1")</f>
        <v>An2.C4.SF1</v>
      </c>
      <c r="E17" s="2" t="s">
        <v>144</v>
      </c>
      <c r="F17" s="1294"/>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294" t="s">
        <v>4</v>
      </c>
      <c r="H21" s="1" t="s">
        <v>14</v>
      </c>
    </row>
    <row r="22" spans="1:8" x14ac:dyDescent="0.35">
      <c r="B22" s="3" t="s">
        <v>162</v>
      </c>
      <c r="C22" s="2" t="s">
        <v>159</v>
      </c>
      <c r="D22" s="2" t="s">
        <v>166</v>
      </c>
      <c r="E22" s="2" t="s">
        <v>151</v>
      </c>
      <c r="F22" s="1294"/>
    </row>
    <row r="23" spans="1:8" x14ac:dyDescent="0.35">
      <c r="B23" s="3" t="s">
        <v>163</v>
      </c>
      <c r="C23" s="2" t="s">
        <v>156</v>
      </c>
      <c r="D23" s="2" t="s">
        <v>167</v>
      </c>
      <c r="E23" s="2" t="s">
        <v>152</v>
      </c>
      <c r="F23" s="1294"/>
    </row>
    <row r="24" spans="1:8" ht="29" x14ac:dyDescent="0.35">
      <c r="B24" s="3" t="s">
        <v>164</v>
      </c>
      <c r="C24" s="2" t="s">
        <v>157</v>
      </c>
      <c r="D24" s="2" t="s">
        <v>168</v>
      </c>
      <c r="E24" s="2" t="s">
        <v>153</v>
      </c>
      <c r="F24" s="1294"/>
    </row>
    <row r="25" spans="1:8" x14ac:dyDescent="0.35">
      <c r="B25" s="3" t="s">
        <v>172</v>
      </c>
      <c r="C25" s="2" t="s">
        <v>158</v>
      </c>
      <c r="D25" s="2" t="s">
        <v>169</v>
      </c>
      <c r="E25" s="2" t="s">
        <v>154</v>
      </c>
      <c r="F25" s="1294"/>
    </row>
    <row r="26" spans="1:8" x14ac:dyDescent="0.35">
      <c r="D26" s="2" t="s">
        <v>170</v>
      </c>
      <c r="E26" s="2" t="s">
        <v>155</v>
      </c>
      <c r="F26" s="1294"/>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294" t="s">
        <v>4</v>
      </c>
      <c r="H30" s="1293" t="s">
        <v>15</v>
      </c>
    </row>
    <row r="31" spans="1:8" x14ac:dyDescent="0.35">
      <c r="B31" s="3" t="s">
        <v>184</v>
      </c>
      <c r="C31" s="3" t="s">
        <v>180</v>
      </c>
      <c r="D31" s="2" t="s">
        <v>207</v>
      </c>
      <c r="E31" s="2" t="s">
        <v>174</v>
      </c>
      <c r="F31" s="1294"/>
      <c r="H31" s="1293"/>
    </row>
    <row r="32" spans="1:8" ht="29" x14ac:dyDescent="0.35">
      <c r="B32" s="3" t="s">
        <v>185</v>
      </c>
      <c r="C32" s="3" t="s">
        <v>181</v>
      </c>
      <c r="D32" s="2" t="s">
        <v>208</v>
      </c>
      <c r="E32" s="2" t="s">
        <v>175</v>
      </c>
      <c r="F32" s="1294"/>
      <c r="H32" s="1293"/>
    </row>
    <row r="33" spans="1:8" ht="29" x14ac:dyDescent="0.35">
      <c r="D33" s="2" t="s">
        <v>209</v>
      </c>
      <c r="E33" s="2" t="s">
        <v>176</v>
      </c>
      <c r="F33" s="1294"/>
      <c r="H33" s="1293"/>
    </row>
    <row r="34" spans="1:8" x14ac:dyDescent="0.35">
      <c r="D34" s="2" t="s">
        <v>210</v>
      </c>
      <c r="E34" s="2" t="s">
        <v>177</v>
      </c>
      <c r="G34" s="1294" t="s">
        <v>13</v>
      </c>
      <c r="H34" s="1293"/>
    </row>
    <row r="35" spans="1:8" x14ac:dyDescent="0.35">
      <c r="D35" s="2" t="s">
        <v>211</v>
      </c>
      <c r="E35" s="2" t="s">
        <v>178</v>
      </c>
      <c r="G35" s="1294"/>
      <c r="H35" s="1293"/>
    </row>
    <row r="36" spans="1:8" x14ac:dyDescent="0.35">
      <c r="D36" s="2" t="s">
        <v>212</v>
      </c>
      <c r="E36" s="2" t="s">
        <v>179</v>
      </c>
      <c r="G36" s="1294"/>
      <c r="H36" s="1293"/>
    </row>
    <row r="37" spans="1:8" x14ac:dyDescent="0.35">
      <c r="B37" s="3" t="s">
        <v>194</v>
      </c>
      <c r="C37" s="8" t="s">
        <v>186</v>
      </c>
      <c r="D37" s="2" t="s">
        <v>213</v>
      </c>
      <c r="E37" s="2" t="s">
        <v>83</v>
      </c>
      <c r="F37" s="1294" t="s">
        <v>9</v>
      </c>
      <c r="H37" s="1293" t="s">
        <v>17</v>
      </c>
    </row>
    <row r="38" spans="1:8" x14ac:dyDescent="0.35">
      <c r="B38" s="3" t="s">
        <v>195</v>
      </c>
      <c r="C38" s="3" t="s">
        <v>187</v>
      </c>
      <c r="F38" s="1294"/>
      <c r="H38" s="1293"/>
    </row>
    <row r="39" spans="1:8" x14ac:dyDescent="0.35">
      <c r="B39" s="3" t="s">
        <v>196</v>
      </c>
      <c r="C39" s="3" t="s">
        <v>188</v>
      </c>
      <c r="F39" s="1294"/>
      <c r="H39" s="1293"/>
    </row>
    <row r="40" spans="1:8" x14ac:dyDescent="0.35">
      <c r="B40" s="3" t="s">
        <v>197</v>
      </c>
      <c r="C40" s="9" t="s">
        <v>189</v>
      </c>
      <c r="D40" s="3" t="s">
        <v>214</v>
      </c>
      <c r="E40" s="2" t="s">
        <v>84</v>
      </c>
      <c r="G40" s="1294" t="s">
        <v>16</v>
      </c>
      <c r="H40" s="1293"/>
    </row>
    <row r="41" spans="1:8" x14ac:dyDescent="0.35">
      <c r="B41" s="3" t="s">
        <v>198</v>
      </c>
      <c r="C41" s="2" t="s">
        <v>190</v>
      </c>
      <c r="D41" s="2"/>
      <c r="G41" s="1294"/>
      <c r="H41" s="1293"/>
    </row>
    <row r="42" spans="1:8" x14ac:dyDescent="0.35">
      <c r="B42" s="3" t="s">
        <v>199</v>
      </c>
      <c r="C42" s="2" t="s">
        <v>191</v>
      </c>
      <c r="D42" s="2"/>
      <c r="G42" s="1294"/>
      <c r="H42" s="1293"/>
    </row>
    <row r="43" spans="1:8" x14ac:dyDescent="0.35">
      <c r="B43" s="3" t="s">
        <v>200</v>
      </c>
      <c r="C43" s="2" t="s">
        <v>192</v>
      </c>
      <c r="D43" s="2"/>
      <c r="G43" s="1294"/>
      <c r="H43" s="1293"/>
    </row>
    <row r="44" spans="1:8" x14ac:dyDescent="0.35">
      <c r="B44" s="3" t="s">
        <v>201</v>
      </c>
      <c r="C44" s="3" t="s">
        <v>193</v>
      </c>
      <c r="D44" s="2"/>
      <c r="G44" s="1294"/>
      <c r="H44" s="1293"/>
    </row>
    <row r="46" spans="1:8" x14ac:dyDescent="0.35">
      <c r="A46" s="4" t="s">
        <v>18</v>
      </c>
      <c r="H46" t="s">
        <v>19</v>
      </c>
    </row>
    <row r="47" spans="1:8" x14ac:dyDescent="0.35">
      <c r="B47" s="3" t="s">
        <v>205</v>
      </c>
      <c r="C47" s="3" t="s">
        <v>20</v>
      </c>
      <c r="D47" s="3" t="s">
        <v>215</v>
      </c>
      <c r="E47" s="2" t="s">
        <v>202</v>
      </c>
      <c r="G47" s="1294" t="s">
        <v>13</v>
      </c>
      <c r="H47" s="1295" t="s">
        <v>542</v>
      </c>
    </row>
    <row r="48" spans="1:8" x14ac:dyDescent="0.35">
      <c r="D48" s="3" t="s">
        <v>216</v>
      </c>
      <c r="E48" s="2" t="s">
        <v>203</v>
      </c>
      <c r="G48" s="1294"/>
      <c r="H48" s="1295"/>
    </row>
    <row r="49" spans="1:8" x14ac:dyDescent="0.35">
      <c r="D49" s="3" t="s">
        <v>217</v>
      </c>
      <c r="E49" s="2" t="s">
        <v>204</v>
      </c>
      <c r="G49" s="1294"/>
      <c r="H49" s="1295"/>
    </row>
    <row r="50" spans="1:8" x14ac:dyDescent="0.35">
      <c r="B50" s="3" t="s">
        <v>218</v>
      </c>
      <c r="C50" s="3" t="s">
        <v>21</v>
      </c>
      <c r="D50" s="3" t="s">
        <v>222</v>
      </c>
      <c r="E50" s="2" t="s">
        <v>219</v>
      </c>
      <c r="G50" s="1294" t="s">
        <v>13</v>
      </c>
    </row>
    <row r="51" spans="1:8" ht="29" x14ac:dyDescent="0.35">
      <c r="D51" s="3" t="s">
        <v>223</v>
      </c>
      <c r="E51" s="2" t="s">
        <v>220</v>
      </c>
      <c r="G51" s="1294"/>
    </row>
    <row r="52" spans="1:8" ht="29" x14ac:dyDescent="0.35">
      <c r="D52" s="3" t="s">
        <v>224</v>
      </c>
      <c r="E52" s="2" t="s">
        <v>221</v>
      </c>
      <c r="G52" s="1294"/>
    </row>
    <row r="53" spans="1:8" ht="29" x14ac:dyDescent="0.35">
      <c r="B53" s="3" t="s">
        <v>225</v>
      </c>
      <c r="C53" s="3" t="s">
        <v>85</v>
      </c>
      <c r="D53" s="3" t="s">
        <v>230</v>
      </c>
      <c r="E53" s="2" t="s">
        <v>226</v>
      </c>
      <c r="G53" s="1294" t="s">
        <v>13</v>
      </c>
    </row>
    <row r="54" spans="1:8" x14ac:dyDescent="0.35">
      <c r="C54" s="2"/>
      <c r="D54" s="3" t="s">
        <v>231</v>
      </c>
      <c r="E54" s="2" t="s">
        <v>227</v>
      </c>
      <c r="G54" s="1294"/>
    </row>
    <row r="55" spans="1:8" ht="29" x14ac:dyDescent="0.35">
      <c r="C55" s="2"/>
      <c r="D55" s="3" t="s">
        <v>232</v>
      </c>
      <c r="E55" s="2" t="s">
        <v>228</v>
      </c>
      <c r="G55" s="1294"/>
    </row>
    <row r="56" spans="1:8" x14ac:dyDescent="0.35">
      <c r="C56" s="2"/>
      <c r="D56" s="3" t="s">
        <v>233</v>
      </c>
      <c r="E56" s="2" t="s">
        <v>229</v>
      </c>
      <c r="G56" s="1294"/>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294" t="s">
        <v>16</v>
      </c>
      <c r="H69" s="1296" t="s">
        <v>89</v>
      </c>
    </row>
    <row r="70" spans="1:8" x14ac:dyDescent="0.35">
      <c r="B70" s="3" t="s">
        <v>263</v>
      </c>
      <c r="C70" s="2" t="s">
        <v>254</v>
      </c>
      <c r="D70" s="2" t="s">
        <v>266</v>
      </c>
      <c r="E70" s="2" t="s">
        <v>258</v>
      </c>
      <c r="G70" s="1294"/>
      <c r="H70" s="1296"/>
    </row>
    <row r="71" spans="1:8" x14ac:dyDescent="0.35">
      <c r="B71" s="3" t="s">
        <v>264</v>
      </c>
      <c r="C71" s="2" t="s">
        <v>255</v>
      </c>
      <c r="D71" s="2" t="s">
        <v>267</v>
      </c>
      <c r="E71" s="2" t="s">
        <v>259</v>
      </c>
      <c r="G71" s="1294"/>
      <c r="H71" s="1296"/>
    </row>
    <row r="72" spans="1:8" ht="29" x14ac:dyDescent="0.35">
      <c r="C72" s="2"/>
      <c r="D72" s="2" t="s">
        <v>268</v>
      </c>
      <c r="E72" s="2" t="s">
        <v>260</v>
      </c>
      <c r="G72" s="1294"/>
      <c r="H72" s="1296"/>
    </row>
    <row r="73" spans="1:8" ht="29" x14ac:dyDescent="0.35">
      <c r="C73" s="2"/>
      <c r="D73" s="2" t="s">
        <v>269</v>
      </c>
      <c r="E73" s="2" t="s">
        <v>261</v>
      </c>
      <c r="G73" s="1294"/>
      <c r="H73" s="1296"/>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293" t="s">
        <v>32</v>
      </c>
    </row>
    <row r="79" spans="1:8" x14ac:dyDescent="0.35">
      <c r="C79" s="5"/>
      <c r="D79" s="2" t="s">
        <v>272</v>
      </c>
      <c r="E79" s="2" t="s">
        <v>252</v>
      </c>
      <c r="F79" s="1294" t="s">
        <v>9</v>
      </c>
      <c r="H79" s="1293"/>
    </row>
    <row r="80" spans="1:8" x14ac:dyDescent="0.35">
      <c r="C80" s="5"/>
      <c r="D80" s="2" t="s">
        <v>273</v>
      </c>
      <c r="E80" s="2" t="s">
        <v>253</v>
      </c>
      <c r="F80" s="1294"/>
      <c r="H80" s="1293"/>
    </row>
    <row r="81" spans="2:8" x14ac:dyDescent="0.35">
      <c r="C81" s="5"/>
      <c r="D81" s="2" t="s">
        <v>274</v>
      </c>
      <c r="E81" s="2" t="s">
        <v>249</v>
      </c>
      <c r="G81" s="1294" t="s">
        <v>16</v>
      </c>
      <c r="H81" s="10"/>
    </row>
    <row r="82" spans="2:8" x14ac:dyDescent="0.35">
      <c r="C82" s="5"/>
      <c r="D82" s="2" t="s">
        <v>275</v>
      </c>
      <c r="E82" s="2" t="s">
        <v>250</v>
      </c>
      <c r="G82" s="1294"/>
      <c r="H82" s="10"/>
    </row>
    <row r="83" spans="2:8" x14ac:dyDescent="0.35">
      <c r="C83" s="5"/>
      <c r="D83" s="2" t="s">
        <v>276</v>
      </c>
      <c r="E83" s="2" t="s">
        <v>251</v>
      </c>
      <c r="G83" s="1294"/>
      <c r="H83" s="10"/>
    </row>
    <row r="85" spans="2:8" ht="29" x14ac:dyDescent="0.35">
      <c r="B85" s="3" t="s">
        <v>281</v>
      </c>
      <c r="C85" s="2" t="s">
        <v>280</v>
      </c>
      <c r="D85" s="2" t="s">
        <v>285</v>
      </c>
      <c r="E85" s="2" t="s">
        <v>91</v>
      </c>
      <c r="F85" s="1294" t="s">
        <v>4</v>
      </c>
      <c r="H85" s="1325" t="s">
        <v>92</v>
      </c>
    </row>
    <row r="86" spans="2:8" x14ac:dyDescent="0.35">
      <c r="B86" s="3" t="s">
        <v>282</v>
      </c>
      <c r="C86" s="2" t="s">
        <v>277</v>
      </c>
      <c r="D86" s="2"/>
      <c r="F86" s="1294"/>
      <c r="H86" s="1325"/>
    </row>
    <row r="87" spans="2:8" x14ac:dyDescent="0.35">
      <c r="B87" s="3" t="s">
        <v>283</v>
      </c>
      <c r="C87" s="2" t="s">
        <v>278</v>
      </c>
      <c r="D87" s="2"/>
      <c r="F87" s="1294"/>
      <c r="H87" s="1325"/>
    </row>
    <row r="88" spans="2:8" x14ac:dyDescent="0.35">
      <c r="B88" s="3" t="s">
        <v>284</v>
      </c>
      <c r="C88" s="2" t="s">
        <v>279</v>
      </c>
      <c r="D88" s="2"/>
      <c r="F88" s="1294"/>
      <c r="H88" s="1325"/>
    </row>
    <row r="90" spans="2:8" ht="72.5" x14ac:dyDescent="0.35">
      <c r="B90" s="3" t="s">
        <v>286</v>
      </c>
      <c r="C90" s="2" t="s">
        <v>33</v>
      </c>
      <c r="D90" s="2" t="s">
        <v>290</v>
      </c>
      <c r="E90" s="2" t="s">
        <v>34</v>
      </c>
      <c r="F90" s="6" t="s">
        <v>4</v>
      </c>
      <c r="H90" s="1293" t="s">
        <v>36</v>
      </c>
    </row>
    <row r="91" spans="2:8" ht="43.5" x14ac:dyDescent="0.35">
      <c r="B91" s="3" t="s">
        <v>287</v>
      </c>
      <c r="C91" s="2" t="s">
        <v>93</v>
      </c>
      <c r="D91" s="2" t="s">
        <v>291</v>
      </c>
      <c r="E91" s="2" t="s">
        <v>288</v>
      </c>
      <c r="F91" s="1294" t="s">
        <v>4</v>
      </c>
      <c r="H91" s="1293"/>
    </row>
    <row r="92" spans="2:8" x14ac:dyDescent="0.35">
      <c r="C92" s="2"/>
      <c r="D92" s="2" t="s">
        <v>292</v>
      </c>
      <c r="E92" s="2" t="s">
        <v>289</v>
      </c>
      <c r="F92" s="1294"/>
      <c r="H92" s="1293"/>
    </row>
    <row r="93" spans="2:8" x14ac:dyDescent="0.35">
      <c r="B93" s="3" t="s">
        <v>293</v>
      </c>
      <c r="C93" s="2" t="s">
        <v>94</v>
      </c>
      <c r="D93" s="2" t="s">
        <v>295</v>
      </c>
      <c r="E93" s="2" t="s">
        <v>95</v>
      </c>
      <c r="G93" s="6" t="s">
        <v>16</v>
      </c>
      <c r="H93" s="1293"/>
    </row>
    <row r="94" spans="2:8" ht="29" x14ac:dyDescent="0.35">
      <c r="B94" s="3" t="s">
        <v>294</v>
      </c>
      <c r="C94" s="2" t="s">
        <v>35</v>
      </c>
      <c r="D94" s="2" t="s">
        <v>296</v>
      </c>
      <c r="E94" s="2" t="s">
        <v>96</v>
      </c>
      <c r="F94" s="6" t="s">
        <v>4</v>
      </c>
      <c r="H94" s="1293"/>
    </row>
    <row r="96" spans="2:8" ht="101.5" x14ac:dyDescent="0.35">
      <c r="B96" s="3" t="s">
        <v>300</v>
      </c>
      <c r="C96" s="2" t="s">
        <v>97</v>
      </c>
      <c r="D96" s="3" t="s">
        <v>301</v>
      </c>
      <c r="E96" s="2" t="s">
        <v>297</v>
      </c>
      <c r="F96" s="1294" t="s">
        <v>4</v>
      </c>
      <c r="H96" s="1" t="s">
        <v>37</v>
      </c>
    </row>
    <row r="97" spans="2:8" x14ac:dyDescent="0.35">
      <c r="C97" s="2"/>
      <c r="D97" s="3" t="s">
        <v>302</v>
      </c>
      <c r="E97" s="2" t="s">
        <v>298</v>
      </c>
      <c r="F97" s="1294"/>
    </row>
    <row r="98" spans="2:8" x14ac:dyDescent="0.35">
      <c r="D98" s="3" t="s">
        <v>303</v>
      </c>
      <c r="E98" s="2" t="s">
        <v>299</v>
      </c>
      <c r="F98" s="1294"/>
    </row>
    <row r="99" spans="2:8" x14ac:dyDescent="0.35">
      <c r="B99" s="3" t="s">
        <v>304</v>
      </c>
      <c r="C99" s="2" t="s">
        <v>38</v>
      </c>
      <c r="D99" s="2" t="s">
        <v>305</v>
      </c>
      <c r="E99" s="2" t="s">
        <v>98</v>
      </c>
      <c r="F99" s="1294" t="s">
        <v>9</v>
      </c>
    </row>
    <row r="100" spans="2:8" ht="29" x14ac:dyDescent="0.35">
      <c r="B100" s="3" t="s">
        <v>306</v>
      </c>
      <c r="C100" s="3" t="s">
        <v>39</v>
      </c>
      <c r="D100" s="3" t="s">
        <v>307</v>
      </c>
      <c r="E100" s="2" t="s">
        <v>99</v>
      </c>
      <c r="F100" s="1294"/>
      <c r="H100" s="5" t="s">
        <v>100</v>
      </c>
    </row>
    <row r="101" spans="2:8" x14ac:dyDescent="0.35">
      <c r="B101" s="3" t="s">
        <v>314</v>
      </c>
      <c r="C101" s="3" t="s">
        <v>308</v>
      </c>
      <c r="G101" s="1294" t="s">
        <v>16</v>
      </c>
      <c r="H101" s="1295" t="s">
        <v>40</v>
      </c>
    </row>
    <row r="102" spans="2:8" x14ac:dyDescent="0.35">
      <c r="B102" s="3" t="s">
        <v>315</v>
      </c>
      <c r="C102" s="3" t="s">
        <v>309</v>
      </c>
      <c r="G102" s="1294"/>
      <c r="H102" s="1295"/>
    </row>
    <row r="103" spans="2:8" x14ac:dyDescent="0.35">
      <c r="B103" s="3" t="s">
        <v>316</v>
      </c>
      <c r="C103" s="3" t="s">
        <v>310</v>
      </c>
      <c r="G103" s="1294"/>
      <c r="H103" s="5"/>
    </row>
    <row r="104" spans="2:8" x14ac:dyDescent="0.35">
      <c r="B104" s="3" t="s">
        <v>317</v>
      </c>
      <c r="C104" s="3" t="s">
        <v>311</v>
      </c>
      <c r="G104" s="1294"/>
      <c r="H104" s="5"/>
    </row>
    <row r="105" spans="2:8" ht="29" x14ac:dyDescent="0.35">
      <c r="B105" s="3" t="s">
        <v>318</v>
      </c>
      <c r="C105" s="3" t="s">
        <v>312</v>
      </c>
      <c r="D105" s="3" t="str">
        <f>CONCATENATE(B105,".SF1")</f>
        <v>Mod2.C17.SF1</v>
      </c>
      <c r="E105" s="2" t="s">
        <v>320</v>
      </c>
      <c r="G105" s="1294"/>
      <c r="H105" s="5"/>
    </row>
    <row r="106" spans="2:8" ht="29" x14ac:dyDescent="0.35">
      <c r="B106" s="3" t="s">
        <v>319</v>
      </c>
      <c r="C106" s="3" t="s">
        <v>313</v>
      </c>
      <c r="D106" s="3" t="str">
        <f>CONCATENATE(B106,".SF1")</f>
        <v>Mod2.C18.SF1</v>
      </c>
      <c r="E106" s="2" t="s">
        <v>321</v>
      </c>
      <c r="G106" s="1294"/>
      <c r="H106" s="5"/>
    </row>
    <row r="107" spans="2:8" x14ac:dyDescent="0.35">
      <c r="H107" s="5"/>
    </row>
    <row r="108" spans="2:8" x14ac:dyDescent="0.35">
      <c r="B108" s="3" t="s">
        <v>328</v>
      </c>
      <c r="C108" s="3" t="s">
        <v>322</v>
      </c>
      <c r="D108" s="3" t="str">
        <f>CONCATENATE(B108,".SF1")</f>
        <v>Mod2.C19.SF1</v>
      </c>
      <c r="E108" s="2" t="s">
        <v>334</v>
      </c>
      <c r="F108" s="1294" t="s">
        <v>9</v>
      </c>
      <c r="H108" s="5"/>
    </row>
    <row r="109" spans="2:8" x14ac:dyDescent="0.35">
      <c r="B109" s="3" t="s">
        <v>329</v>
      </c>
      <c r="C109" s="3" t="s">
        <v>323</v>
      </c>
      <c r="D109" s="3" t="s">
        <v>336</v>
      </c>
      <c r="E109" s="2" t="s">
        <v>335</v>
      </c>
      <c r="F109" s="1294"/>
      <c r="H109" s="5"/>
    </row>
    <row r="110" spans="2:8" x14ac:dyDescent="0.35">
      <c r="B110" s="3" t="s">
        <v>330</v>
      </c>
      <c r="C110" s="3" t="s">
        <v>324</v>
      </c>
      <c r="F110" s="1294"/>
      <c r="H110" s="5"/>
    </row>
    <row r="111" spans="2:8" x14ac:dyDescent="0.35">
      <c r="B111" s="3" t="s">
        <v>331</v>
      </c>
      <c r="C111" s="3" t="s">
        <v>325</v>
      </c>
      <c r="F111" s="1294"/>
    </row>
    <row r="112" spans="2:8" x14ac:dyDescent="0.35">
      <c r="B112" s="3" t="s">
        <v>332</v>
      </c>
      <c r="C112" s="2" t="s">
        <v>326</v>
      </c>
      <c r="D112" s="2"/>
      <c r="F112" s="1294"/>
    </row>
    <row r="113" spans="2:8" x14ac:dyDescent="0.35">
      <c r="B113" s="3" t="s">
        <v>333</v>
      </c>
      <c r="C113" s="3" t="s">
        <v>327</v>
      </c>
      <c r="F113" s="1294"/>
    </row>
    <row r="114" spans="2:8" ht="29" x14ac:dyDescent="0.35">
      <c r="B114" s="3" t="s">
        <v>346</v>
      </c>
      <c r="C114" s="2" t="s">
        <v>337</v>
      </c>
      <c r="D114" s="3" t="s">
        <v>359</v>
      </c>
      <c r="E114" s="2" t="s">
        <v>355</v>
      </c>
      <c r="F114" s="1294" t="s">
        <v>9</v>
      </c>
      <c r="H114" s="1295" t="s">
        <v>101</v>
      </c>
    </row>
    <row r="115" spans="2:8" x14ac:dyDescent="0.35">
      <c r="B115" s="3" t="s">
        <v>347</v>
      </c>
      <c r="C115" s="2" t="s">
        <v>338</v>
      </c>
      <c r="D115" s="3" t="s">
        <v>360</v>
      </c>
      <c r="E115" s="2" t="s">
        <v>356</v>
      </c>
      <c r="F115" s="1294"/>
      <c r="H115" s="1295"/>
    </row>
    <row r="116" spans="2:8" ht="29" x14ac:dyDescent="0.35">
      <c r="B116" s="3" t="s">
        <v>348</v>
      </c>
      <c r="C116" s="2" t="s">
        <v>339</v>
      </c>
      <c r="D116" s="3" t="s">
        <v>361</v>
      </c>
      <c r="E116" s="2" t="s">
        <v>357</v>
      </c>
      <c r="F116" s="1294"/>
      <c r="H116" s="1295"/>
    </row>
    <row r="117" spans="2:8" x14ac:dyDescent="0.35">
      <c r="B117" s="3" t="s">
        <v>349</v>
      </c>
      <c r="C117" s="2" t="s">
        <v>340</v>
      </c>
      <c r="D117" s="3" t="s">
        <v>362</v>
      </c>
      <c r="E117" s="2" t="s">
        <v>358</v>
      </c>
      <c r="F117" s="1294"/>
      <c r="H117" s="1295"/>
    </row>
    <row r="118" spans="2:8" ht="29" x14ac:dyDescent="0.35">
      <c r="B118" s="3" t="s">
        <v>350</v>
      </c>
      <c r="C118" s="2" t="s">
        <v>341</v>
      </c>
      <c r="F118" s="1294"/>
      <c r="H118" s="1295"/>
    </row>
    <row r="119" spans="2:8" x14ac:dyDescent="0.35">
      <c r="B119" s="3" t="s">
        <v>351</v>
      </c>
      <c r="C119" s="2" t="s">
        <v>342</v>
      </c>
      <c r="F119" s="1294"/>
      <c r="H119" s="1295"/>
    </row>
    <row r="120" spans="2:8" x14ac:dyDescent="0.35">
      <c r="B120" s="3" t="s">
        <v>352</v>
      </c>
      <c r="C120" s="2" t="s">
        <v>343</v>
      </c>
      <c r="F120" s="1294"/>
      <c r="H120" s="1295"/>
    </row>
    <row r="121" spans="2:8" x14ac:dyDescent="0.35">
      <c r="B121" s="3" t="s">
        <v>353</v>
      </c>
      <c r="C121" s="2" t="s">
        <v>344</v>
      </c>
      <c r="F121" s="1294"/>
      <c r="H121" s="1295"/>
    </row>
    <row r="122" spans="2:8" x14ac:dyDescent="0.35">
      <c r="B122" s="3" t="s">
        <v>354</v>
      </c>
      <c r="C122" s="2" t="s">
        <v>345</v>
      </c>
      <c r="F122" s="1294"/>
      <c r="H122" s="1295"/>
    </row>
    <row r="123" spans="2:8" x14ac:dyDescent="0.35">
      <c r="B123" s="3" t="s">
        <v>372</v>
      </c>
      <c r="C123" s="3" t="s">
        <v>363</v>
      </c>
      <c r="D123" s="3" t="str">
        <f>CONCATENATE(B123,".SF1")</f>
        <v>Mod2.C34.SF1</v>
      </c>
      <c r="E123" s="2" t="s">
        <v>102</v>
      </c>
      <c r="F123" s="1294"/>
      <c r="G123" s="1294" t="s">
        <v>13</v>
      </c>
    </row>
    <row r="124" spans="2:8" x14ac:dyDescent="0.35">
      <c r="B124" s="3" t="s">
        <v>373</v>
      </c>
      <c r="C124" s="3" t="s">
        <v>364</v>
      </c>
      <c r="F124" s="1294"/>
      <c r="G124" s="1294"/>
    </row>
    <row r="125" spans="2:8" x14ac:dyDescent="0.35">
      <c r="B125" s="3" t="s">
        <v>374</v>
      </c>
      <c r="C125" s="3" t="s">
        <v>365</v>
      </c>
      <c r="F125" s="1294"/>
      <c r="G125" s="1294"/>
    </row>
    <row r="126" spans="2:8" x14ac:dyDescent="0.35">
      <c r="B126" s="3" t="s">
        <v>375</v>
      </c>
      <c r="C126" s="3" t="s">
        <v>366</v>
      </c>
      <c r="F126" s="1294" t="s">
        <v>9</v>
      </c>
      <c r="H126" s="1293" t="s">
        <v>41</v>
      </c>
    </row>
    <row r="127" spans="2:8" x14ac:dyDescent="0.35">
      <c r="B127" s="3" t="s">
        <v>376</v>
      </c>
      <c r="C127" s="3" t="s">
        <v>367</v>
      </c>
      <c r="D127" s="3" t="str">
        <f>CONCATENATE(B127,".SF1")</f>
        <v>Mod2.C38.SF1</v>
      </c>
      <c r="E127" s="2" t="s">
        <v>381</v>
      </c>
      <c r="F127" s="1294"/>
      <c r="H127" s="1293"/>
    </row>
    <row r="128" spans="2:8" x14ac:dyDescent="0.35">
      <c r="B128" s="3" t="s">
        <v>377</v>
      </c>
      <c r="C128" s="3" t="s">
        <v>368</v>
      </c>
      <c r="D128" s="3" t="s">
        <v>383</v>
      </c>
      <c r="E128" s="2" t="s">
        <v>382</v>
      </c>
      <c r="F128" s="1294"/>
    </row>
    <row r="129" spans="1:8" x14ac:dyDescent="0.35">
      <c r="B129" s="3" t="s">
        <v>378</v>
      </c>
      <c r="C129" s="3" t="s">
        <v>369</v>
      </c>
      <c r="F129" s="1294"/>
    </row>
    <row r="130" spans="1:8" x14ac:dyDescent="0.35">
      <c r="B130" s="3" t="s">
        <v>379</v>
      </c>
      <c r="C130" s="2" t="s">
        <v>370</v>
      </c>
      <c r="D130" s="2"/>
      <c r="F130" s="1294"/>
    </row>
    <row r="131" spans="1:8" x14ac:dyDescent="0.35">
      <c r="B131" s="3" t="s">
        <v>380</v>
      </c>
      <c r="C131" s="3" t="s">
        <v>371</v>
      </c>
      <c r="F131" s="1294"/>
    </row>
    <row r="132" spans="1:8" x14ac:dyDescent="0.35">
      <c r="B132" s="3" t="s">
        <v>386</v>
      </c>
      <c r="C132" s="2" t="s">
        <v>384</v>
      </c>
      <c r="D132" s="3" t="str">
        <f>CONCATENATE(B132,".SF1")</f>
        <v>Mod2.C43.SF1</v>
      </c>
      <c r="E132" s="2" t="s">
        <v>42</v>
      </c>
      <c r="F132" s="1294" t="s">
        <v>9</v>
      </c>
    </row>
    <row r="133" spans="1:8" x14ac:dyDescent="0.35">
      <c r="B133" s="3" t="s">
        <v>387</v>
      </c>
      <c r="C133" s="3" t="s">
        <v>385</v>
      </c>
      <c r="F133" s="1294"/>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294" t="s">
        <v>13</v>
      </c>
      <c r="H139" s="10"/>
    </row>
    <row r="140" spans="1:8" ht="29" x14ac:dyDescent="0.35">
      <c r="D140" s="3" t="s">
        <v>396</v>
      </c>
      <c r="E140" s="2" t="s">
        <v>394</v>
      </c>
      <c r="G140" s="1294"/>
    </row>
    <row r="141" spans="1:8" x14ac:dyDescent="0.35">
      <c r="B141" s="3" t="s">
        <v>397</v>
      </c>
      <c r="C141" s="2" t="s">
        <v>107</v>
      </c>
      <c r="D141" s="3" t="str">
        <f>CONCATENATE(B141,".SF1")</f>
        <v>Mod3.C4.SF1</v>
      </c>
      <c r="E141" s="2" t="s">
        <v>393</v>
      </c>
      <c r="G141" s="1294" t="s">
        <v>13</v>
      </c>
    </row>
    <row r="142" spans="1:8" ht="29" x14ac:dyDescent="0.35">
      <c r="D142" s="3" t="s">
        <v>398</v>
      </c>
      <c r="E142" s="2" t="s">
        <v>394</v>
      </c>
      <c r="G142" s="1294"/>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294" t="s">
        <v>16</v>
      </c>
      <c r="H146" s="1293" t="s">
        <v>48</v>
      </c>
    </row>
    <row r="147" spans="1:8" x14ac:dyDescent="0.35">
      <c r="B147" s="3" t="s">
        <v>405</v>
      </c>
      <c r="C147" s="3" t="s">
        <v>399</v>
      </c>
      <c r="D147" s="3" t="str">
        <f>CONCATENATE(B147,".SF1")</f>
        <v>Res1.C2.SF1</v>
      </c>
      <c r="E147" s="2" t="s">
        <v>402</v>
      </c>
      <c r="G147" s="1294"/>
      <c r="H147" s="1293"/>
    </row>
    <row r="148" spans="1:8" ht="29" x14ac:dyDescent="0.35">
      <c r="B148" s="3" t="s">
        <v>406</v>
      </c>
      <c r="C148" s="3" t="s">
        <v>400</v>
      </c>
      <c r="D148" s="3" t="str">
        <f>CONCATENATE(B148,".SF1")</f>
        <v>Res1.C3.SF1</v>
      </c>
      <c r="E148" s="2" t="s">
        <v>403</v>
      </c>
      <c r="G148" s="1294"/>
      <c r="H148" s="1293"/>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294" t="s">
        <v>4</v>
      </c>
      <c r="H152" s="1293" t="s">
        <v>417</v>
      </c>
    </row>
    <row r="153" spans="1:8" x14ac:dyDescent="0.35">
      <c r="B153" s="3" t="s">
        <v>418</v>
      </c>
      <c r="C153" s="3" t="s">
        <v>412</v>
      </c>
      <c r="D153" s="3" t="s">
        <v>420</v>
      </c>
      <c r="E153" s="2" t="s">
        <v>415</v>
      </c>
      <c r="F153" s="1294"/>
      <c r="H153" s="1293"/>
    </row>
    <row r="154" spans="1:8" x14ac:dyDescent="0.35">
      <c r="B154" s="3" t="s">
        <v>419</v>
      </c>
      <c r="C154" s="2" t="s">
        <v>411</v>
      </c>
      <c r="D154" s="3" t="s">
        <v>421</v>
      </c>
      <c r="E154" s="2" t="s">
        <v>416</v>
      </c>
      <c r="F154" s="1294"/>
      <c r="H154" s="1293"/>
    </row>
    <row r="155" spans="1:8" x14ac:dyDescent="0.35">
      <c r="B155" s="3" t="s">
        <v>422</v>
      </c>
      <c r="C155" s="2" t="s">
        <v>437</v>
      </c>
      <c r="G155" s="1294" t="s">
        <v>16</v>
      </c>
      <c r="H155" s="1295" t="s">
        <v>430</v>
      </c>
    </row>
    <row r="156" spans="1:8" x14ac:dyDescent="0.35">
      <c r="B156" s="3" t="s">
        <v>423</v>
      </c>
      <c r="C156" s="2" t="s">
        <v>440</v>
      </c>
      <c r="D156" s="3" t="str">
        <f>CONCATENATE(B156,".SF1")</f>
        <v>Res2.C5.SF1</v>
      </c>
      <c r="E156" s="2" t="s">
        <v>427</v>
      </c>
      <c r="G156" s="1294"/>
      <c r="H156" s="1295"/>
    </row>
    <row r="157" spans="1:8" x14ac:dyDescent="0.35">
      <c r="B157" s="3" t="s">
        <v>424</v>
      </c>
      <c r="C157" s="2" t="s">
        <v>438</v>
      </c>
      <c r="D157" s="3" t="str">
        <f t="shared" ref="D157:D164" si="0">CONCATENATE(B157,".SF1")</f>
        <v>Res2.C6.SF1</v>
      </c>
      <c r="E157" s="2" t="s">
        <v>428</v>
      </c>
      <c r="G157" s="1294"/>
      <c r="H157" s="1295"/>
    </row>
    <row r="158" spans="1:8" x14ac:dyDescent="0.35">
      <c r="B158" s="3" t="s">
        <v>425</v>
      </c>
      <c r="C158" s="2" t="s">
        <v>439</v>
      </c>
      <c r="D158" s="3" t="str">
        <f t="shared" si="0"/>
        <v>Res2.C7.SF1</v>
      </c>
      <c r="E158" s="2" t="s">
        <v>429</v>
      </c>
      <c r="G158" s="1294"/>
      <c r="H158" s="1295"/>
    </row>
    <row r="159" spans="1:8" x14ac:dyDescent="0.35">
      <c r="B159" s="3" t="s">
        <v>426</v>
      </c>
      <c r="C159" s="2" t="s">
        <v>435</v>
      </c>
      <c r="D159" s="3" t="str">
        <f t="shared" si="0"/>
        <v>Res2.C8.SF1</v>
      </c>
      <c r="E159" s="2" t="s">
        <v>431</v>
      </c>
      <c r="F159" s="1294" t="s">
        <v>4</v>
      </c>
      <c r="H159" s="10"/>
    </row>
    <row r="160" spans="1:8" x14ac:dyDescent="0.35">
      <c r="B160" s="3" t="s">
        <v>433</v>
      </c>
      <c r="C160" s="2" t="s">
        <v>436</v>
      </c>
      <c r="D160" s="3" t="str">
        <f t="shared" si="0"/>
        <v>Res2.C9.SF1</v>
      </c>
      <c r="E160" s="2" t="s">
        <v>432</v>
      </c>
      <c r="F160" s="1294"/>
      <c r="H160" s="10"/>
    </row>
    <row r="161" spans="2:8" ht="29" x14ac:dyDescent="0.35">
      <c r="B161" s="3" t="s">
        <v>434</v>
      </c>
      <c r="C161" s="2" t="s">
        <v>441</v>
      </c>
      <c r="D161" s="3" t="str">
        <f t="shared" si="0"/>
        <v>Res2.C10.SF1</v>
      </c>
      <c r="E161" s="2" t="s">
        <v>444</v>
      </c>
      <c r="G161" s="1293" t="s">
        <v>16</v>
      </c>
      <c r="H161" s="1293" t="s">
        <v>446</v>
      </c>
    </row>
    <row r="162" spans="2:8" ht="29" x14ac:dyDescent="0.35">
      <c r="B162" s="3" t="s">
        <v>443</v>
      </c>
      <c r="C162" s="2" t="s">
        <v>442</v>
      </c>
      <c r="D162" s="3" t="str">
        <f t="shared" si="0"/>
        <v>Res2.C11.SF1</v>
      </c>
      <c r="E162" s="2" t="s">
        <v>445</v>
      </c>
      <c r="G162" s="1293"/>
      <c r="H162" s="1293"/>
    </row>
    <row r="164" spans="2:8" x14ac:dyDescent="0.35">
      <c r="B164" s="3" t="s">
        <v>455</v>
      </c>
      <c r="C164" s="2" t="s">
        <v>109</v>
      </c>
      <c r="D164" s="3" t="str">
        <f t="shared" si="0"/>
        <v>Res2.C12.SF1</v>
      </c>
      <c r="E164" s="2" t="s">
        <v>108</v>
      </c>
      <c r="F164" s="1294" t="s">
        <v>9</v>
      </c>
      <c r="H164" s="1293" t="s">
        <v>454</v>
      </c>
    </row>
    <row r="165" spans="2:8" x14ac:dyDescent="0.35">
      <c r="B165" s="3" t="s">
        <v>456</v>
      </c>
      <c r="C165" s="2" t="s">
        <v>447</v>
      </c>
      <c r="D165" s="2"/>
      <c r="F165" s="1294"/>
      <c r="H165" s="1293"/>
    </row>
    <row r="166" spans="2:8" ht="29" x14ac:dyDescent="0.35">
      <c r="B166" s="3" t="s">
        <v>457</v>
      </c>
      <c r="C166" s="2" t="s">
        <v>448</v>
      </c>
      <c r="D166" s="2"/>
      <c r="F166" s="1294"/>
      <c r="H166" s="1293"/>
    </row>
    <row r="167" spans="2:8" x14ac:dyDescent="0.35">
      <c r="B167" s="3" t="s">
        <v>458</v>
      </c>
      <c r="C167" s="2" t="s">
        <v>449</v>
      </c>
      <c r="D167" s="3" t="str">
        <f>CONCATENATE(B167,".SF1")</f>
        <v>Res2.C15.SF1</v>
      </c>
      <c r="E167" s="2" t="s">
        <v>452</v>
      </c>
      <c r="F167" s="1294"/>
      <c r="H167" s="1293"/>
    </row>
    <row r="168" spans="2:8" x14ac:dyDescent="0.35">
      <c r="B168" s="3" t="s">
        <v>459</v>
      </c>
      <c r="C168" s="3" t="s">
        <v>450</v>
      </c>
      <c r="D168" s="3" t="s">
        <v>467</v>
      </c>
      <c r="E168" s="2" t="s">
        <v>453</v>
      </c>
      <c r="F168" s="1294"/>
      <c r="H168" s="1293"/>
    </row>
    <row r="169" spans="2:8" x14ac:dyDescent="0.35">
      <c r="B169" s="3" t="s">
        <v>460</v>
      </c>
      <c r="C169" s="2" t="s">
        <v>451</v>
      </c>
      <c r="F169" s="1294"/>
      <c r="H169" s="1293"/>
    </row>
    <row r="170" spans="2:8" ht="29" x14ac:dyDescent="0.35">
      <c r="D170" s="3" t="s">
        <v>468</v>
      </c>
      <c r="E170" s="2" t="s">
        <v>110</v>
      </c>
      <c r="G170" s="6" t="s">
        <v>13</v>
      </c>
      <c r="H170" s="1293"/>
    </row>
    <row r="171" spans="2:8" x14ac:dyDescent="0.35">
      <c r="C171" s="2"/>
      <c r="D171" s="2"/>
    </row>
    <row r="172" spans="2:8" x14ac:dyDescent="0.35">
      <c r="B172" s="3" t="s">
        <v>469</v>
      </c>
      <c r="C172" s="3" t="s">
        <v>461</v>
      </c>
      <c r="D172" s="3" t="str">
        <f>CONCATENATE(B172,".SF1")</f>
        <v>Res2.C18.SF1</v>
      </c>
      <c r="E172" s="2" t="s">
        <v>465</v>
      </c>
      <c r="F172" s="1294" t="s">
        <v>9</v>
      </c>
      <c r="H172" s="1297" t="s">
        <v>473</v>
      </c>
    </row>
    <row r="173" spans="2:8" x14ac:dyDescent="0.35">
      <c r="B173" s="3" t="s">
        <v>470</v>
      </c>
      <c r="C173" s="3" t="s">
        <v>462</v>
      </c>
      <c r="F173" s="1294"/>
      <c r="H173" s="1297"/>
    </row>
    <row r="174" spans="2:8" x14ac:dyDescent="0.35">
      <c r="B174" s="3" t="s">
        <v>471</v>
      </c>
      <c r="C174" s="5" t="s">
        <v>463</v>
      </c>
      <c r="D174" s="2"/>
      <c r="F174" s="1294"/>
      <c r="H174" s="1297"/>
    </row>
    <row r="175" spans="2:8" ht="29" x14ac:dyDescent="0.35">
      <c r="B175" s="3" t="s">
        <v>472</v>
      </c>
      <c r="C175" s="7" t="s">
        <v>464</v>
      </c>
      <c r="D175" s="3" t="str">
        <f>CONCATENATE(B175,".SF1")</f>
        <v>Res2.C21.SF1</v>
      </c>
      <c r="E175" s="2" t="s">
        <v>466</v>
      </c>
      <c r="F175" s="1294"/>
      <c r="H175" s="1297"/>
    </row>
    <row r="176" spans="2:8" ht="29" x14ac:dyDescent="0.35">
      <c r="B176" s="3" t="s">
        <v>476</v>
      </c>
      <c r="C176" s="3" t="s">
        <v>474</v>
      </c>
      <c r="D176" s="3" t="str">
        <f>CONCATENATE(B176,".SF1")</f>
        <v>Res2.C22.SF1</v>
      </c>
      <c r="E176" s="2" t="s">
        <v>478</v>
      </c>
      <c r="G176" s="1294" t="s">
        <v>16</v>
      </c>
      <c r="H176" s="1293" t="s">
        <v>51</v>
      </c>
    </row>
    <row r="177" spans="1:8" ht="29" x14ac:dyDescent="0.35">
      <c r="B177" s="3" t="s">
        <v>477</v>
      </c>
      <c r="C177" s="2" t="s">
        <v>475</v>
      </c>
      <c r="D177" s="2" t="s">
        <v>479</v>
      </c>
      <c r="E177" s="2" t="s">
        <v>111</v>
      </c>
      <c r="G177" s="1294"/>
      <c r="H177" s="1293"/>
    </row>
    <row r="178" spans="1:8" x14ac:dyDescent="0.35">
      <c r="B178" s="3" t="s">
        <v>482</v>
      </c>
      <c r="C178" s="3" t="s">
        <v>480</v>
      </c>
      <c r="G178" s="1294" t="s">
        <v>13</v>
      </c>
    </row>
    <row r="179" spans="1:8" ht="29" x14ac:dyDescent="0.35">
      <c r="B179" s="3" t="s">
        <v>483</v>
      </c>
      <c r="C179" s="2" t="s">
        <v>481</v>
      </c>
      <c r="D179" s="3" t="str">
        <f>CONCATENATE(B179,".SF1")</f>
        <v>Res2.C25.SF1</v>
      </c>
      <c r="E179" s="2" t="s">
        <v>111</v>
      </c>
      <c r="G179" s="1294"/>
    </row>
    <row r="181" spans="1:8" x14ac:dyDescent="0.35">
      <c r="A181" s="8" t="s">
        <v>52</v>
      </c>
      <c r="C181" s="2"/>
      <c r="D181" s="2"/>
    </row>
    <row r="182" spans="1:8" x14ac:dyDescent="0.35">
      <c r="B182" s="3" t="s">
        <v>484</v>
      </c>
      <c r="C182" s="3" t="s">
        <v>486</v>
      </c>
      <c r="D182" s="3" t="str">
        <f>CONCATENATE(B182,".SF1")</f>
        <v>Res3.C1.SF1</v>
      </c>
      <c r="E182" s="2" t="s">
        <v>112</v>
      </c>
      <c r="F182" s="6" t="s">
        <v>9</v>
      </c>
      <c r="H182" s="1293" t="s">
        <v>55</v>
      </c>
    </row>
    <row r="183" spans="1:8" x14ac:dyDescent="0.35">
      <c r="B183" s="3" t="s">
        <v>485</v>
      </c>
      <c r="C183" s="3" t="s">
        <v>53</v>
      </c>
      <c r="D183" s="3" t="str">
        <f>CONCATENATE(B183,".SF1")</f>
        <v>Res3.C2.SF1</v>
      </c>
      <c r="E183" s="2" t="s">
        <v>54</v>
      </c>
      <c r="F183" s="6" t="s">
        <v>9</v>
      </c>
      <c r="H183" s="1293"/>
    </row>
    <row r="184" spans="1:8" x14ac:dyDescent="0.35">
      <c r="B184" s="3" t="s">
        <v>489</v>
      </c>
      <c r="C184" s="2" t="s">
        <v>113</v>
      </c>
      <c r="D184" s="3" t="str">
        <f>CONCATENATE(B184,".SF1")</f>
        <v>Res3.C3.SF1</v>
      </c>
      <c r="E184" s="2" t="s">
        <v>487</v>
      </c>
      <c r="G184" s="1294" t="s">
        <v>13</v>
      </c>
    </row>
    <row r="185" spans="1:8" x14ac:dyDescent="0.35">
      <c r="D185" s="3" t="s">
        <v>490</v>
      </c>
      <c r="E185" s="2" t="s">
        <v>488</v>
      </c>
      <c r="G185" s="1294"/>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293" t="s">
        <v>493</v>
      </c>
    </row>
    <row r="189" spans="1:8" x14ac:dyDescent="0.35">
      <c r="B189" s="3" t="s">
        <v>495</v>
      </c>
      <c r="C189" s="3" t="s">
        <v>59</v>
      </c>
      <c r="D189" s="3" t="str">
        <f>CONCATENATE(B189,".SF1")</f>
        <v>Exp1.C2.SF1</v>
      </c>
      <c r="E189" s="2" t="s">
        <v>115</v>
      </c>
      <c r="F189" s="6" t="s">
        <v>4</v>
      </c>
      <c r="H189" s="1293"/>
    </row>
    <row r="190" spans="1:8" x14ac:dyDescent="0.35">
      <c r="B190" s="3" t="s">
        <v>496</v>
      </c>
      <c r="C190" s="3" t="s">
        <v>60</v>
      </c>
      <c r="D190" s="3" t="str">
        <f>CONCATENATE(B190,".SF1")</f>
        <v>Exp1.C3.SF1</v>
      </c>
      <c r="E190" s="2" t="s">
        <v>491</v>
      </c>
      <c r="G190" s="1294" t="s">
        <v>13</v>
      </c>
      <c r="H190" s="1293"/>
    </row>
    <row r="191" spans="1:8" x14ac:dyDescent="0.35">
      <c r="C191" s="2"/>
      <c r="D191" s="2" t="s">
        <v>497</v>
      </c>
      <c r="E191" s="2" t="s">
        <v>492</v>
      </c>
      <c r="G191" s="1294"/>
      <c r="H191" s="1293"/>
    </row>
    <row r="193" spans="1:8" x14ac:dyDescent="0.35">
      <c r="A193" s="8" t="s">
        <v>61</v>
      </c>
    </row>
    <row r="194" spans="1:8" x14ac:dyDescent="0.35">
      <c r="B194" s="3" t="s">
        <v>504</v>
      </c>
      <c r="C194" s="2" t="s">
        <v>498</v>
      </c>
      <c r="D194" s="3" t="str">
        <f>CONCATENATE(B194,".SF1")</f>
        <v>Exp2.C1.SF1</v>
      </c>
      <c r="E194" s="2" t="s">
        <v>499</v>
      </c>
      <c r="F194" s="1294" t="s">
        <v>9</v>
      </c>
    </row>
    <row r="195" spans="1:8" x14ac:dyDescent="0.35">
      <c r="D195" s="3" t="s">
        <v>506</v>
      </c>
      <c r="E195" s="2" t="s">
        <v>500</v>
      </c>
      <c r="F195" s="1294"/>
    </row>
    <row r="196" spans="1:8" x14ac:dyDescent="0.35">
      <c r="B196" s="3" t="s">
        <v>505</v>
      </c>
      <c r="C196" s="3" t="s">
        <v>62</v>
      </c>
      <c r="D196" s="3" t="str">
        <f>CONCATENATE(B196,".SF1")</f>
        <v>Exp2.C2.SF1</v>
      </c>
      <c r="E196" s="2" t="s">
        <v>501</v>
      </c>
      <c r="G196" s="1294" t="s">
        <v>13</v>
      </c>
    </row>
    <row r="197" spans="1:8" x14ac:dyDescent="0.35">
      <c r="D197" s="3" t="s">
        <v>507</v>
      </c>
      <c r="E197" s="2" t="s">
        <v>502</v>
      </c>
      <c r="G197" s="1294"/>
    </row>
    <row r="198" spans="1:8" x14ac:dyDescent="0.35">
      <c r="D198" s="3" t="s">
        <v>508</v>
      </c>
      <c r="E198" s="2" t="s">
        <v>503</v>
      </c>
      <c r="G198" s="1294"/>
    </row>
    <row r="199" spans="1:8" x14ac:dyDescent="0.35">
      <c r="A199" s="8"/>
      <c r="B199" s="3" t="s">
        <v>509</v>
      </c>
      <c r="C199" s="3" t="s">
        <v>510</v>
      </c>
      <c r="D199" s="3" t="str">
        <f>CONCATENATE(B199,".SF1")</f>
        <v>Exp2.C3.SF1</v>
      </c>
      <c r="E199" s="2" t="s">
        <v>514</v>
      </c>
      <c r="G199" s="1294" t="s">
        <v>13</v>
      </c>
    </row>
    <row r="200" spans="1:8" x14ac:dyDescent="0.35">
      <c r="A200" s="8"/>
      <c r="B200" s="3" t="s">
        <v>516</v>
      </c>
      <c r="C200" s="3" t="s">
        <v>511</v>
      </c>
      <c r="G200" s="1294"/>
      <c r="H200" s="1" t="s">
        <v>63</v>
      </c>
    </row>
    <row r="201" spans="1:8" x14ac:dyDescent="0.35">
      <c r="A201" s="8"/>
      <c r="B201" s="3" t="s">
        <v>517</v>
      </c>
      <c r="C201" s="3" t="s">
        <v>512</v>
      </c>
      <c r="G201" s="1294"/>
    </row>
    <row r="202" spans="1:8" x14ac:dyDescent="0.35">
      <c r="A202" s="8"/>
      <c r="B202" s="3" t="s">
        <v>518</v>
      </c>
      <c r="C202" s="3" t="s">
        <v>513</v>
      </c>
      <c r="D202" s="3" t="str">
        <f>CONCATENATE(B202,".SF1")</f>
        <v>Exp2.C6.SF1</v>
      </c>
      <c r="E202" s="2" t="s">
        <v>515</v>
      </c>
      <c r="G202" s="1294"/>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294" t="s">
        <v>13</v>
      </c>
    </row>
    <row r="207" spans="1:8" ht="29" x14ac:dyDescent="0.35">
      <c r="A207" s="8"/>
      <c r="B207" s="3" t="s">
        <v>527</v>
      </c>
      <c r="C207" s="3" t="s">
        <v>523</v>
      </c>
      <c r="D207" s="3" t="str">
        <f t="shared" si="1"/>
        <v>Exp3.C3.SF1</v>
      </c>
      <c r="E207" s="2" t="s">
        <v>525</v>
      </c>
      <c r="G207" s="1294"/>
      <c r="H207" s="1" t="s">
        <v>65</v>
      </c>
    </row>
    <row r="208" spans="1:8" x14ac:dyDescent="0.35">
      <c r="B208" s="3" t="s">
        <v>532</v>
      </c>
      <c r="C208" s="2" t="s">
        <v>117</v>
      </c>
      <c r="D208" s="3" t="str">
        <f t="shared" si="1"/>
        <v>Exp3.C4.SF1</v>
      </c>
      <c r="E208" s="2" t="s">
        <v>491</v>
      </c>
      <c r="G208" s="1294"/>
      <c r="H208"/>
    </row>
    <row r="209" spans="1:8" x14ac:dyDescent="0.35">
      <c r="B209" s="3" t="s">
        <v>533</v>
      </c>
      <c r="C209" s="3" t="s">
        <v>528</v>
      </c>
      <c r="D209" s="3" t="str">
        <f t="shared" si="1"/>
        <v>Exp3.C5.SF1</v>
      </c>
      <c r="E209" s="2" t="s">
        <v>530</v>
      </c>
      <c r="G209" s="1294"/>
      <c r="H209"/>
    </row>
    <row r="210" spans="1:8" x14ac:dyDescent="0.35">
      <c r="B210" s="3" t="s">
        <v>534</v>
      </c>
      <c r="C210" s="2" t="s">
        <v>529</v>
      </c>
      <c r="D210" s="3" t="str">
        <f t="shared" si="1"/>
        <v>Exp3.C6.SF1</v>
      </c>
      <c r="E210" s="2" t="s">
        <v>531</v>
      </c>
      <c r="G210" s="1294"/>
      <c r="H210"/>
    </row>
    <row r="211" spans="1:8" x14ac:dyDescent="0.35">
      <c r="B211" s="3" t="s">
        <v>539</v>
      </c>
      <c r="C211" s="3" t="s">
        <v>535</v>
      </c>
      <c r="D211" s="3" t="str">
        <f t="shared" si="1"/>
        <v>Exp3.C7.SF1</v>
      </c>
      <c r="E211" s="2" t="s">
        <v>537</v>
      </c>
      <c r="G211" s="1294"/>
    </row>
    <row r="212" spans="1:8" ht="29" x14ac:dyDescent="0.35">
      <c r="B212" s="3" t="s">
        <v>540</v>
      </c>
      <c r="C212" s="3" t="s">
        <v>536</v>
      </c>
      <c r="D212" s="3" t="s">
        <v>541</v>
      </c>
      <c r="E212" s="2" t="s">
        <v>538</v>
      </c>
      <c r="G212" s="1294"/>
    </row>
    <row r="213" spans="1:8" x14ac:dyDescent="0.35">
      <c r="B213" s="3" t="s">
        <v>547</v>
      </c>
      <c r="C213" s="2" t="s">
        <v>35</v>
      </c>
      <c r="D213" s="3" t="str">
        <f t="shared" si="1"/>
        <v>Exp3.C9.SF1</v>
      </c>
      <c r="E213" s="2" t="s">
        <v>66</v>
      </c>
      <c r="F213" s="6" t="s">
        <v>9</v>
      </c>
      <c r="H213" s="1293" t="s">
        <v>67</v>
      </c>
    </row>
    <row r="214" spans="1:8" ht="29" x14ac:dyDescent="0.35">
      <c r="B214" s="3" t="s">
        <v>548</v>
      </c>
      <c r="C214" s="2" t="s">
        <v>543</v>
      </c>
      <c r="D214" s="3" t="str">
        <f t="shared" si="1"/>
        <v>Exp3.C10.SF1</v>
      </c>
      <c r="E214" s="2" t="s">
        <v>118</v>
      </c>
      <c r="F214" s="6" t="s">
        <v>4</v>
      </c>
      <c r="H214" s="1293"/>
    </row>
    <row r="215" spans="1:8" ht="29" x14ac:dyDescent="0.35">
      <c r="B215" s="3" t="s">
        <v>549</v>
      </c>
      <c r="C215" s="2" t="s">
        <v>119</v>
      </c>
      <c r="D215" s="3" t="str">
        <f t="shared" si="1"/>
        <v>Exp3.C11.SF1</v>
      </c>
      <c r="E215" s="2" t="s">
        <v>544</v>
      </c>
      <c r="F215" s="1294" t="s">
        <v>4</v>
      </c>
      <c r="H215" s="1293" t="s">
        <v>546</v>
      </c>
    </row>
    <row r="216" spans="1:8" ht="29" x14ac:dyDescent="0.35">
      <c r="C216" s="2"/>
      <c r="D216" s="3" t="s">
        <v>550</v>
      </c>
      <c r="E216" s="2" t="s">
        <v>545</v>
      </c>
      <c r="F216" s="1294"/>
      <c r="H216" s="1293"/>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294" t="s">
        <v>9</v>
      </c>
      <c r="H220" s="1293" t="s">
        <v>556</v>
      </c>
    </row>
    <row r="221" spans="1:8" x14ac:dyDescent="0.35">
      <c r="B221" s="3" t="s">
        <v>559</v>
      </c>
      <c r="C221" s="2" t="s">
        <v>384</v>
      </c>
      <c r="D221" s="2"/>
      <c r="F221" s="1294"/>
      <c r="H221" s="1293"/>
    </row>
    <row r="222" spans="1:8" x14ac:dyDescent="0.35">
      <c r="B222" s="3" t="s">
        <v>560</v>
      </c>
      <c r="C222" s="3" t="s">
        <v>555</v>
      </c>
      <c r="F222" s="1294"/>
      <c r="H222" s="1293"/>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294" t="s">
        <v>9</v>
      </c>
      <c r="H226" s="1297" t="s">
        <v>566</v>
      </c>
    </row>
    <row r="227" spans="1:8" x14ac:dyDescent="0.35">
      <c r="D227" s="3" t="s">
        <v>568</v>
      </c>
      <c r="E227" s="2" t="s">
        <v>562</v>
      </c>
      <c r="F227" s="1294"/>
      <c r="H227" s="1297"/>
    </row>
    <row r="228" spans="1:8" x14ac:dyDescent="0.35">
      <c r="D228" s="3" t="s">
        <v>569</v>
      </c>
      <c r="E228" s="2" t="s">
        <v>563</v>
      </c>
      <c r="F228" s="1294"/>
      <c r="H228" s="1297"/>
    </row>
    <row r="229" spans="1:8" x14ac:dyDescent="0.35">
      <c r="C229" s="2"/>
      <c r="D229" s="3" t="s">
        <v>570</v>
      </c>
      <c r="E229" s="2" t="s">
        <v>564</v>
      </c>
      <c r="F229" s="1294"/>
      <c r="H229" s="1297"/>
    </row>
    <row r="230" spans="1:8" x14ac:dyDescent="0.35">
      <c r="D230" s="3" t="s">
        <v>571</v>
      </c>
      <c r="E230" s="2" t="s">
        <v>565</v>
      </c>
      <c r="F230" s="1294"/>
      <c r="H230" s="1297"/>
    </row>
    <row r="231" spans="1:8" x14ac:dyDescent="0.35">
      <c r="B231" s="3" t="s">
        <v>572</v>
      </c>
      <c r="C231" s="2" t="s">
        <v>124</v>
      </c>
      <c r="D231" s="3" t="str">
        <f>CONCATENATE(B231,".SF1")</f>
        <v>Com1.C2.SF1</v>
      </c>
      <c r="E231" s="2" t="s">
        <v>73</v>
      </c>
      <c r="G231" s="6" t="s">
        <v>13</v>
      </c>
      <c r="H231" s="1297"/>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294" t="s">
        <v>9</v>
      </c>
      <c r="H235" s="1293" t="s">
        <v>580</v>
      </c>
    </row>
    <row r="236" spans="1:8" x14ac:dyDescent="0.35">
      <c r="D236" s="3" t="s">
        <v>588</v>
      </c>
      <c r="E236" s="2" t="s">
        <v>577</v>
      </c>
      <c r="F236" s="1294"/>
      <c r="H236" s="1293"/>
    </row>
    <row r="237" spans="1:8" x14ac:dyDescent="0.35">
      <c r="D237" s="3" t="s">
        <v>589</v>
      </c>
      <c r="E237" s="2" t="s">
        <v>578</v>
      </c>
      <c r="F237" s="1294"/>
      <c r="H237" s="1293"/>
    </row>
    <row r="238" spans="1:8" x14ac:dyDescent="0.35">
      <c r="D238" s="3" t="s">
        <v>590</v>
      </c>
      <c r="E238" s="2" t="s">
        <v>579</v>
      </c>
      <c r="F238" s="1294"/>
      <c r="H238" s="1293"/>
    </row>
    <row r="239" spans="1:8" x14ac:dyDescent="0.35">
      <c r="B239" s="3" t="s">
        <v>586</v>
      </c>
      <c r="C239" s="3" t="s">
        <v>78</v>
      </c>
      <c r="D239" s="3" t="str">
        <f>CONCATENATE(B239,".SF1")</f>
        <v>Com2.C2.SF1</v>
      </c>
      <c r="E239" s="2" t="s">
        <v>581</v>
      </c>
      <c r="G239" s="1294" t="s">
        <v>13</v>
      </c>
    </row>
    <row r="240" spans="1:8" x14ac:dyDescent="0.35">
      <c r="D240" s="3" t="s">
        <v>592</v>
      </c>
      <c r="E240" s="2" t="s">
        <v>582</v>
      </c>
      <c r="G240" s="1294"/>
    </row>
    <row r="241" spans="1:8" x14ac:dyDescent="0.35">
      <c r="B241" s="3" t="s">
        <v>587</v>
      </c>
      <c r="C241" s="2" t="s">
        <v>583</v>
      </c>
      <c r="D241" s="3" t="str">
        <f>CONCATENATE(B241,".SF1")</f>
        <v>Com2.C3.SF1</v>
      </c>
      <c r="E241" s="2" t="s">
        <v>584</v>
      </c>
      <c r="F241" s="1294" t="s">
        <v>9</v>
      </c>
      <c r="H241" s="1293" t="s">
        <v>79</v>
      </c>
    </row>
    <row r="242" spans="1:8" ht="15" customHeight="1" x14ac:dyDescent="0.35">
      <c r="D242" s="3" t="s">
        <v>591</v>
      </c>
      <c r="E242" s="2" t="s">
        <v>585</v>
      </c>
      <c r="F242" s="1294"/>
      <c r="H242" s="1293"/>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330" t="s">
        <v>726</v>
      </c>
      <c r="B1" s="1294" t="s">
        <v>734</v>
      </c>
      <c r="C1" s="1294" t="s">
        <v>729</v>
      </c>
      <c r="D1" s="6" t="s">
        <v>736</v>
      </c>
      <c r="E1" t="s">
        <v>1157</v>
      </c>
      <c r="G1" s="1330" t="s">
        <v>727</v>
      </c>
      <c r="H1" s="1294" t="s">
        <v>752</v>
      </c>
      <c r="I1" s="1294" t="s">
        <v>753</v>
      </c>
      <c r="J1" s="6" t="s">
        <v>758</v>
      </c>
      <c r="K1" t="s">
        <v>1195</v>
      </c>
      <c r="M1" s="1330" t="s">
        <v>728</v>
      </c>
      <c r="N1" s="1294" t="s">
        <v>773</v>
      </c>
      <c r="O1" s="1294" t="s">
        <v>775</v>
      </c>
      <c r="P1" s="6" t="s">
        <v>780</v>
      </c>
      <c r="Q1" t="s">
        <v>1165</v>
      </c>
      <c r="U1" s="167" t="s">
        <v>795</v>
      </c>
      <c r="V1" s="168" t="s">
        <v>796</v>
      </c>
      <c r="W1" s="169" t="s">
        <v>797</v>
      </c>
    </row>
    <row r="2" spans="1:26" x14ac:dyDescent="0.35">
      <c r="A2" s="1330"/>
      <c r="B2" s="1294"/>
      <c r="C2" s="1294"/>
      <c r="D2" s="6" t="s">
        <v>737</v>
      </c>
      <c r="E2" t="s">
        <v>1159</v>
      </c>
      <c r="G2" s="1330"/>
      <c r="H2" s="1294"/>
      <c r="I2" s="1294"/>
      <c r="J2" s="6" t="s">
        <v>759</v>
      </c>
      <c r="K2" t="s">
        <v>1196</v>
      </c>
      <c r="M2" s="1330"/>
      <c r="N2" s="1294"/>
      <c r="O2" s="1294"/>
      <c r="P2" s="6" t="s">
        <v>781</v>
      </c>
      <c r="Q2" t="s">
        <v>1166</v>
      </c>
      <c r="S2" s="1327" t="s">
        <v>798</v>
      </c>
      <c r="T2" s="176" t="s">
        <v>1201</v>
      </c>
      <c r="U2" s="170" t="str">
        <f>E1</f>
        <v>De Maisonneuve Paul</v>
      </c>
      <c r="V2" s="162" t="str">
        <f>E2</f>
        <v>A1-2 - Hubert De Fraisse Lucas</v>
      </c>
      <c r="W2" s="163" t="str">
        <f>E3</f>
        <v>A1-3 - Itim Badis</v>
      </c>
      <c r="Z2" t="s">
        <v>1158</v>
      </c>
    </row>
    <row r="3" spans="1:26" x14ac:dyDescent="0.35">
      <c r="A3" s="1330"/>
      <c r="B3" s="1294"/>
      <c r="C3" s="1294"/>
      <c r="D3" s="6" t="s">
        <v>738</v>
      </c>
      <c r="E3" t="s">
        <v>1160</v>
      </c>
      <c r="G3" s="1330"/>
      <c r="H3" s="1294"/>
      <c r="I3" s="1294"/>
      <c r="J3" s="6" t="s">
        <v>760</v>
      </c>
      <c r="K3" t="s">
        <v>1197</v>
      </c>
      <c r="M3" s="1330"/>
      <c r="N3" s="1294"/>
      <c r="O3" s="1294"/>
      <c r="P3" s="6" t="s">
        <v>782</v>
      </c>
      <c r="Q3" t="s">
        <v>1167</v>
      </c>
      <c r="S3" s="1328"/>
      <c r="T3" s="177" t="s">
        <v>799</v>
      </c>
      <c r="U3" s="171" t="str">
        <f>E4</f>
        <v>A1-4 - Jacquier Corentin</v>
      </c>
      <c r="V3" s="160" t="str">
        <f>E5</f>
        <v>A1-5 - Jouve Simon</v>
      </c>
      <c r="W3" s="164" t="str">
        <f>E6</f>
        <v>A1-6 - Lucas Gabriel</v>
      </c>
      <c r="Z3" t="s">
        <v>1159</v>
      </c>
    </row>
    <row r="4" spans="1:26" x14ac:dyDescent="0.35">
      <c r="A4" s="1330"/>
      <c r="B4" s="1294"/>
      <c r="C4" s="1294" t="s">
        <v>730</v>
      </c>
      <c r="D4" s="6" t="s">
        <v>739</v>
      </c>
      <c r="E4" t="s">
        <v>1161</v>
      </c>
      <c r="G4" s="1330"/>
      <c r="H4" s="1294"/>
      <c r="I4" s="1294" t="s">
        <v>754</v>
      </c>
      <c r="J4" s="6" t="s">
        <v>761</v>
      </c>
      <c r="K4" t="s">
        <v>1198</v>
      </c>
      <c r="M4" s="1330"/>
      <c r="N4" s="1294"/>
      <c r="O4" s="1294" t="s">
        <v>776</v>
      </c>
      <c r="P4" s="6" t="s">
        <v>783</v>
      </c>
      <c r="Q4" t="s">
        <v>1168</v>
      </c>
      <c r="S4" s="1328"/>
      <c r="T4" s="177" t="s">
        <v>650</v>
      </c>
      <c r="U4" s="171" t="str">
        <f>E7</f>
        <v>C1-1 - Ramousse Benjamin</v>
      </c>
      <c r="V4" s="160" t="str">
        <f>E8</f>
        <v>C1-2 - Reymond Artus</v>
      </c>
      <c r="W4" s="164" t="str">
        <f>E9</f>
        <v>C1-3 - Salinas Maximilien</v>
      </c>
      <c r="Z4" t="s">
        <v>1160</v>
      </c>
    </row>
    <row r="5" spans="1:26" x14ac:dyDescent="0.35">
      <c r="A5" s="1330"/>
      <c r="B5" s="1294"/>
      <c r="C5" s="1294"/>
      <c r="D5" s="6" t="s">
        <v>740</v>
      </c>
      <c r="E5" t="s">
        <v>1162</v>
      </c>
      <c r="G5" s="1330"/>
      <c r="H5" s="1294"/>
      <c r="I5" s="1294"/>
      <c r="J5" s="6" t="s">
        <v>762</v>
      </c>
      <c r="K5" t="s">
        <v>1199</v>
      </c>
      <c r="M5" s="1330"/>
      <c r="N5" s="1294"/>
      <c r="O5" s="1294"/>
      <c r="P5" s="6" t="s">
        <v>784</v>
      </c>
      <c r="Q5" t="s">
        <v>1169</v>
      </c>
      <c r="S5" s="1328"/>
      <c r="T5" s="177" t="s">
        <v>1202</v>
      </c>
      <c r="U5" s="171" t="str">
        <f>E10</f>
        <v>C1-4 - Smaïl Méziaine</v>
      </c>
      <c r="V5" s="160" t="str">
        <f>E11</f>
        <v>C1-5 - Sobetsky Nathan</v>
      </c>
      <c r="W5" s="164" t="str">
        <f>E12</f>
        <v>C1-6 - Tibi Benjamin</v>
      </c>
      <c r="Z5" t="s">
        <v>1161</v>
      </c>
    </row>
    <row r="6" spans="1:26" ht="15" thickBot="1" x14ac:dyDescent="0.4">
      <c r="A6" s="1330"/>
      <c r="B6" s="1294"/>
      <c r="C6" s="1294"/>
      <c r="D6" s="6" t="s">
        <v>741</v>
      </c>
      <c r="E6" t="s">
        <v>1163</v>
      </c>
      <c r="G6" s="1330"/>
      <c r="H6" s="1294"/>
      <c r="I6" s="1294"/>
      <c r="J6" s="6" t="s">
        <v>763</v>
      </c>
      <c r="K6" t="s">
        <v>1200</v>
      </c>
      <c r="M6" s="1330"/>
      <c r="N6" s="1294"/>
      <c r="O6" s="1294"/>
      <c r="P6" s="6" t="s">
        <v>785</v>
      </c>
      <c r="Q6" t="s">
        <v>1170</v>
      </c>
      <c r="S6" s="1328"/>
      <c r="T6" s="178" t="s">
        <v>1128</v>
      </c>
      <c r="U6" s="172" t="str">
        <f>E13</f>
        <v>C1-7 - Vacher Axel</v>
      </c>
      <c r="V6" s="165" t="str">
        <f>E14</f>
        <v>C1-8 - Vincent Nicolas</v>
      </c>
      <c r="W6" s="166" t="str">
        <f>E15</f>
        <v>T15_3</v>
      </c>
      <c r="Z6" t="s">
        <v>1162</v>
      </c>
    </row>
    <row r="7" spans="1:26" x14ac:dyDescent="0.35">
      <c r="A7" s="1330"/>
      <c r="B7" s="1294"/>
      <c r="C7" s="1294" t="s">
        <v>731</v>
      </c>
      <c r="D7" s="6" t="s">
        <v>742</v>
      </c>
      <c r="E7" t="s">
        <v>1172</v>
      </c>
      <c r="G7" s="1330"/>
      <c r="H7" s="1294"/>
      <c r="I7" s="1294" t="s">
        <v>755</v>
      </c>
      <c r="J7" s="6" t="s">
        <v>764</v>
      </c>
      <c r="K7" t="s">
        <v>764</v>
      </c>
      <c r="M7" s="1330"/>
      <c r="N7" s="1294"/>
      <c r="O7" s="1294" t="s">
        <v>777</v>
      </c>
      <c r="P7" s="6" t="s">
        <v>786</v>
      </c>
      <c r="Q7" t="s">
        <v>786</v>
      </c>
      <c r="S7" s="1328"/>
      <c r="T7" s="182" t="s">
        <v>650</v>
      </c>
      <c r="U7" s="173" t="str">
        <f>K1</f>
        <v>C2-1 - Dubier Constance</v>
      </c>
      <c r="V7" s="174" t="str">
        <f>K2</f>
        <v>C2-2 - Dubosc De Pesquidoux Louis</v>
      </c>
      <c r="W7" s="175" t="str">
        <f>K3</f>
        <v>C2-3 - Dumont Alix</v>
      </c>
      <c r="Z7" t="s">
        <v>1163</v>
      </c>
    </row>
    <row r="8" spans="1:26" x14ac:dyDescent="0.35">
      <c r="A8" s="1330"/>
      <c r="B8" s="1294"/>
      <c r="C8" s="1294"/>
      <c r="D8" s="6" t="s">
        <v>743</v>
      </c>
      <c r="E8" t="s">
        <v>1173</v>
      </c>
      <c r="G8" s="1330"/>
      <c r="H8" s="1294"/>
      <c r="I8" s="1294"/>
      <c r="J8" s="6" t="s">
        <v>765</v>
      </c>
      <c r="K8" t="s">
        <v>765</v>
      </c>
      <c r="M8" s="1330"/>
      <c r="N8" s="1294"/>
      <c r="O8" s="1294"/>
      <c r="P8" s="6" t="s">
        <v>787</v>
      </c>
      <c r="Q8" t="s">
        <v>787</v>
      </c>
      <c r="S8" s="1328"/>
      <c r="T8" s="177" t="s">
        <v>1202</v>
      </c>
      <c r="U8" s="171" t="str">
        <f>K4</f>
        <v>C2-4 - Garnier Quentin</v>
      </c>
      <c r="V8" s="160" t="str">
        <f>K5</f>
        <v>C2-5 - Gonon Quentin</v>
      </c>
      <c r="W8" s="164" t="str">
        <f>K6</f>
        <v>C2-6 - Groisne Nathan</v>
      </c>
      <c r="Z8" t="s">
        <v>1164</v>
      </c>
    </row>
    <row r="9" spans="1:26" x14ac:dyDescent="0.35">
      <c r="A9" s="1330"/>
      <c r="B9" s="1294"/>
      <c r="C9" s="1294"/>
      <c r="D9" s="6" t="s">
        <v>744</v>
      </c>
      <c r="E9" t="s">
        <v>1174</v>
      </c>
      <c r="G9" s="1330"/>
      <c r="H9" s="1294"/>
      <c r="I9" s="1294"/>
      <c r="J9" s="6" t="s">
        <v>766</v>
      </c>
      <c r="K9" t="s">
        <v>766</v>
      </c>
      <c r="M9" s="1330"/>
      <c r="N9" s="1294"/>
      <c r="O9" s="1294"/>
      <c r="P9" s="6" t="s">
        <v>788</v>
      </c>
      <c r="Q9" t="s">
        <v>788</v>
      </c>
      <c r="S9" s="1328"/>
      <c r="T9" s="177"/>
      <c r="U9" s="171" t="str">
        <f>K7</f>
        <v>T14_1</v>
      </c>
      <c r="V9" s="160" t="str">
        <f>K8</f>
        <v>T14_2</v>
      </c>
      <c r="W9" s="164" t="str">
        <f>K9</f>
        <v>T14_3</v>
      </c>
      <c r="Z9" t="s">
        <v>1165</v>
      </c>
    </row>
    <row r="10" spans="1:26" x14ac:dyDescent="0.35">
      <c r="A10" s="1330"/>
      <c r="B10" s="1294" t="s">
        <v>735</v>
      </c>
      <c r="C10" s="1294" t="s">
        <v>732</v>
      </c>
      <c r="D10" s="6" t="s">
        <v>745</v>
      </c>
      <c r="E10" t="s">
        <v>1175</v>
      </c>
      <c r="G10" s="1330"/>
      <c r="H10" s="1294" t="s">
        <v>751</v>
      </c>
      <c r="I10" s="1294" t="s">
        <v>756</v>
      </c>
      <c r="J10" s="6" t="s">
        <v>767</v>
      </c>
      <c r="K10" t="s">
        <v>1181</v>
      </c>
      <c r="M10" s="1330"/>
      <c r="N10" s="1294" t="s">
        <v>774</v>
      </c>
      <c r="O10" s="1294" t="s">
        <v>778</v>
      </c>
      <c r="P10" s="6" t="s">
        <v>789</v>
      </c>
      <c r="Q10" t="s">
        <v>1188</v>
      </c>
      <c r="S10" s="1328"/>
      <c r="T10" s="177" t="s">
        <v>1201</v>
      </c>
      <c r="U10" s="171" t="str">
        <f>K10</f>
        <v>A2-1 - Acotto Jeffrey</v>
      </c>
      <c r="V10" s="160" t="str">
        <f>K11</f>
        <v>A2-2 - Barone Antoine</v>
      </c>
      <c r="W10" s="164" t="str">
        <f>K12</f>
        <v>A2-3 - Beaughon Antoine</v>
      </c>
      <c r="Z10" t="s">
        <v>1166</v>
      </c>
    </row>
    <row r="11" spans="1:26" ht="15" thickBot="1" x14ac:dyDescent="0.4">
      <c r="A11" s="1330"/>
      <c r="B11" s="1294"/>
      <c r="C11" s="1294"/>
      <c r="D11" s="6" t="s">
        <v>746</v>
      </c>
      <c r="E11" t="s">
        <v>1176</v>
      </c>
      <c r="G11" s="1330"/>
      <c r="H11" s="1294"/>
      <c r="I11" s="1294"/>
      <c r="J11" s="6" t="s">
        <v>768</v>
      </c>
      <c r="K11" t="s">
        <v>1182</v>
      </c>
      <c r="M11" s="1330"/>
      <c r="N11" s="1294"/>
      <c r="O11" s="1294"/>
      <c r="P11" s="6" t="s">
        <v>790</v>
      </c>
      <c r="Q11" t="s">
        <v>1189</v>
      </c>
      <c r="S11" s="1328"/>
      <c r="T11" s="181" t="s">
        <v>799</v>
      </c>
      <c r="U11" s="179" t="str">
        <f>K13</f>
        <v>A2-4 - Benyahia Oussama</v>
      </c>
      <c r="V11" s="161" t="str">
        <f>K14</f>
        <v>A2-5 - Bonnet Pierre</v>
      </c>
      <c r="W11" s="180" t="str">
        <f>K15</f>
        <v>A2-6 - Boyet Camille</v>
      </c>
      <c r="Z11" t="s">
        <v>1167</v>
      </c>
    </row>
    <row r="12" spans="1:26" x14ac:dyDescent="0.35">
      <c r="A12" s="1330"/>
      <c r="B12" s="1294"/>
      <c r="C12" s="1294"/>
      <c r="D12" s="6" t="s">
        <v>747</v>
      </c>
      <c r="E12" t="s">
        <v>1177</v>
      </c>
      <c r="G12" s="1330"/>
      <c r="H12" s="1294"/>
      <c r="I12" s="1294"/>
      <c r="J12" s="6" t="s">
        <v>769</v>
      </c>
      <c r="K12" t="s">
        <v>1183</v>
      </c>
      <c r="M12" s="1330"/>
      <c r="N12" s="1294"/>
      <c r="O12" s="1294"/>
      <c r="P12" s="6" t="s">
        <v>791</v>
      </c>
      <c r="Q12" t="s">
        <v>1190</v>
      </c>
      <c r="S12" s="1328"/>
      <c r="T12" s="176" t="s">
        <v>1201</v>
      </c>
      <c r="U12" s="170" t="str">
        <f>Q1</f>
        <v>B1-1 - Marais Corentin</v>
      </c>
      <c r="V12" s="162" t="str">
        <f>Q2</f>
        <v>B1-2 - Mermet Louis</v>
      </c>
      <c r="W12" s="163" t="str">
        <f>Q3</f>
        <v>B1-3 - Metroun Corentin</v>
      </c>
      <c r="Z12" t="s">
        <v>1168</v>
      </c>
    </row>
    <row r="13" spans="1:26" x14ac:dyDescent="0.35">
      <c r="A13" s="1330"/>
      <c r="B13" s="1294"/>
      <c r="C13" s="1294" t="s">
        <v>733</v>
      </c>
      <c r="D13" s="6" t="s">
        <v>748</v>
      </c>
      <c r="E13" t="s">
        <v>1178</v>
      </c>
      <c r="G13" s="1330"/>
      <c r="H13" s="1294"/>
      <c r="I13" s="1294" t="s">
        <v>757</v>
      </c>
      <c r="J13" s="6" t="s">
        <v>770</v>
      </c>
      <c r="K13" t="s">
        <v>1184</v>
      </c>
      <c r="M13" s="1330"/>
      <c r="N13" s="1294"/>
      <c r="O13" s="1294" t="s">
        <v>779</v>
      </c>
      <c r="P13" s="6" t="s">
        <v>792</v>
      </c>
      <c r="Q13" t="s">
        <v>1191</v>
      </c>
      <c r="S13" s="1328"/>
      <c r="T13" s="177" t="s">
        <v>799</v>
      </c>
      <c r="U13" s="171" t="str">
        <f>Q4</f>
        <v>B1-4 - Noherie Adrien</v>
      </c>
      <c r="V13" s="160" t="str">
        <f>Q5</f>
        <v>B1-5 - Poncet Steve</v>
      </c>
      <c r="W13" s="164" t="str">
        <f>Q6</f>
        <v>B1-6 - Prouteau Maxime</v>
      </c>
      <c r="Z13" t="s">
        <v>1169</v>
      </c>
    </row>
    <row r="14" spans="1:26" x14ac:dyDescent="0.35">
      <c r="A14" s="1330"/>
      <c r="B14" s="1294"/>
      <c r="C14" s="1294"/>
      <c r="D14" s="6" t="s">
        <v>749</v>
      </c>
      <c r="E14" t="s">
        <v>1179</v>
      </c>
      <c r="G14" s="1330"/>
      <c r="H14" s="1294"/>
      <c r="I14" s="1294"/>
      <c r="J14" s="6" t="s">
        <v>771</v>
      </c>
      <c r="K14" t="s">
        <v>1185</v>
      </c>
      <c r="M14" s="1330"/>
      <c r="N14" s="1294"/>
      <c r="O14" s="1294"/>
      <c r="P14" s="6" t="s">
        <v>793</v>
      </c>
      <c r="Q14" t="s">
        <v>1192</v>
      </c>
      <c r="S14" s="1328"/>
      <c r="T14" s="177"/>
      <c r="U14" s="171" t="str">
        <f>Q7</f>
        <v>T11_1</v>
      </c>
      <c r="V14" s="160" t="str">
        <f>Q8</f>
        <v>T11_2</v>
      </c>
      <c r="W14" s="164" t="str">
        <f>Q9</f>
        <v>T11_3</v>
      </c>
      <c r="Z14" t="s">
        <v>1170</v>
      </c>
    </row>
    <row r="15" spans="1:26" x14ac:dyDescent="0.35">
      <c r="A15" s="1330"/>
      <c r="B15" s="1294"/>
      <c r="C15" s="1294"/>
      <c r="D15" s="6" t="s">
        <v>750</v>
      </c>
      <c r="E15" t="s">
        <v>750</v>
      </c>
      <c r="G15" s="1330"/>
      <c r="H15" s="1294"/>
      <c r="I15" s="1294"/>
      <c r="J15" s="6" t="s">
        <v>772</v>
      </c>
      <c r="K15" t="s">
        <v>1186</v>
      </c>
      <c r="M15" s="1330"/>
      <c r="N15" s="1294"/>
      <c r="O15" s="1294"/>
      <c r="P15" s="6" t="s">
        <v>794</v>
      </c>
      <c r="Q15" t="s">
        <v>1193</v>
      </c>
      <c r="S15" s="1328"/>
      <c r="T15" s="177" t="s">
        <v>650</v>
      </c>
      <c r="U15" s="171" t="str">
        <f>Q10</f>
        <v>B2-1 - Bruyère Quentin</v>
      </c>
      <c r="V15" s="160" t="str">
        <f>Q11</f>
        <v>B2-2 - Castets Baptiste</v>
      </c>
      <c r="W15" s="164" t="str">
        <f>Q12</f>
        <v>B2-3 - Caule Pierre-Alain</v>
      </c>
      <c r="Z15" t="s">
        <v>1171</v>
      </c>
    </row>
    <row r="16" spans="1:26" ht="15" thickBot="1" x14ac:dyDescent="0.4">
      <c r="S16" s="1329"/>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327"/>
      <c r="T19" s="176" t="s">
        <v>799</v>
      </c>
      <c r="U19" s="170" t="str">
        <f>W2</f>
        <v>A1-3 - Itim Badis</v>
      </c>
      <c r="V19" s="162" t="str">
        <f>U2</f>
        <v>De Maisonneuve Paul</v>
      </c>
      <c r="W19" s="163" t="str">
        <f>V2</f>
        <v>A1-2 - Hubert De Fraisse Lucas</v>
      </c>
      <c r="Z19" t="s">
        <v>1175</v>
      </c>
    </row>
    <row r="20" spans="3:26" x14ac:dyDescent="0.35">
      <c r="C20" t="s">
        <v>652</v>
      </c>
      <c r="E20" t="s">
        <v>651</v>
      </c>
      <c r="S20" s="1328"/>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328"/>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328"/>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328"/>
      <c r="T23" s="178" t="s">
        <v>799</v>
      </c>
      <c r="U23" s="172" t="str">
        <f t="shared" si="0"/>
        <v>T15_3</v>
      </c>
      <c r="V23" s="165" t="str">
        <f t="shared" si="1"/>
        <v>C1-7 - Vacher Axel</v>
      </c>
      <c r="W23" s="166" t="str">
        <f t="shared" si="1"/>
        <v>C1-8 - Vincent Nicolas</v>
      </c>
      <c r="Z23" t="s">
        <v>1179</v>
      </c>
    </row>
    <row r="24" spans="3:26" x14ac:dyDescent="0.35">
      <c r="S24" s="1328"/>
      <c r="T24" s="182" t="s">
        <v>1202</v>
      </c>
      <c r="U24" s="173" t="str">
        <f t="shared" si="0"/>
        <v>C2-3 - Dumont Alix</v>
      </c>
      <c r="V24" s="174" t="str">
        <f t="shared" si="1"/>
        <v>C2-1 - Dubier Constance</v>
      </c>
      <c r="W24" s="175" t="str">
        <f t="shared" si="1"/>
        <v>C2-2 - Dubosc De Pesquidoux Louis</v>
      </c>
      <c r="Z24" t="s">
        <v>1180</v>
      </c>
    </row>
    <row r="25" spans="3:26" x14ac:dyDescent="0.35">
      <c r="S25" s="1328"/>
      <c r="T25" s="177" t="s">
        <v>654</v>
      </c>
      <c r="U25" s="171" t="str">
        <f t="shared" si="0"/>
        <v>C2-6 - Groisne Nathan</v>
      </c>
      <c r="V25" s="160" t="str">
        <f t="shared" si="1"/>
        <v>C2-4 - Garnier Quentin</v>
      </c>
      <c r="W25" s="164" t="str">
        <f t="shared" si="1"/>
        <v>C2-5 - Gonon Quentin</v>
      </c>
      <c r="Z25" t="s">
        <v>1181</v>
      </c>
    </row>
    <row r="26" spans="3:26" x14ac:dyDescent="0.35">
      <c r="P26" t="s">
        <v>1202</v>
      </c>
      <c r="S26" s="1328"/>
      <c r="T26" s="177"/>
      <c r="U26" s="171" t="str">
        <f t="shared" si="0"/>
        <v>T14_3</v>
      </c>
      <c r="V26" s="160" t="str">
        <f t="shared" si="1"/>
        <v>T14_1</v>
      </c>
      <c r="W26" s="164" t="str">
        <f t="shared" si="1"/>
        <v>T14_2</v>
      </c>
      <c r="Z26" t="s">
        <v>1182</v>
      </c>
    </row>
    <row r="27" spans="3:26" x14ac:dyDescent="0.35">
      <c r="P27" t="s">
        <v>654</v>
      </c>
      <c r="S27" s="1328"/>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328"/>
      <c r="T28" s="181" t="s">
        <v>1201</v>
      </c>
      <c r="U28" s="179" t="str">
        <f t="shared" si="0"/>
        <v>A2-6 - Boyet Camille</v>
      </c>
      <c r="V28" s="161" t="str">
        <f t="shared" si="1"/>
        <v>A2-4 - Benyahia Oussama</v>
      </c>
      <c r="W28" s="180" t="str">
        <f t="shared" si="1"/>
        <v>A2-5 - Bonnet Pierre</v>
      </c>
      <c r="Z28" t="s">
        <v>1184</v>
      </c>
    </row>
    <row r="29" spans="3:26" x14ac:dyDescent="0.35">
      <c r="P29" t="s">
        <v>659</v>
      </c>
      <c r="S29" s="1328"/>
      <c r="T29" s="176" t="s">
        <v>799</v>
      </c>
      <c r="U29" s="170" t="str">
        <f t="shared" si="0"/>
        <v>B1-3 - Metroun Corentin</v>
      </c>
      <c r="V29" s="162" t="str">
        <f t="shared" si="1"/>
        <v>B1-1 - Marais Corentin</v>
      </c>
      <c r="W29" s="163" t="str">
        <f t="shared" si="1"/>
        <v>B1-2 - Mermet Louis</v>
      </c>
      <c r="Z29" t="s">
        <v>1185</v>
      </c>
    </row>
    <row r="30" spans="3:26" x14ac:dyDescent="0.35">
      <c r="S30" s="1328"/>
      <c r="T30" s="177" t="s">
        <v>1201</v>
      </c>
      <c r="U30" s="171" t="str">
        <f t="shared" si="0"/>
        <v>B1-6 - Prouteau Maxime</v>
      </c>
      <c r="V30" s="160" t="str">
        <f t="shared" si="1"/>
        <v>B1-4 - Noherie Adrien</v>
      </c>
      <c r="W30" s="164" t="str">
        <f t="shared" si="1"/>
        <v>B1-5 - Poncet Steve</v>
      </c>
      <c r="Z30" t="s">
        <v>1186</v>
      </c>
    </row>
    <row r="31" spans="3:26" x14ac:dyDescent="0.35">
      <c r="S31" s="1328"/>
      <c r="T31" s="177"/>
      <c r="U31" s="171" t="str">
        <f t="shared" si="0"/>
        <v>T11_3</v>
      </c>
      <c r="V31" s="160" t="str">
        <f t="shared" si="1"/>
        <v>T11_1</v>
      </c>
      <c r="W31" s="164" t="str">
        <f t="shared" si="1"/>
        <v>T11_2</v>
      </c>
      <c r="Z31" t="s">
        <v>1187</v>
      </c>
    </row>
    <row r="32" spans="3:26" x14ac:dyDescent="0.35">
      <c r="S32" s="1328"/>
      <c r="T32" s="177" t="s">
        <v>1202</v>
      </c>
      <c r="U32" s="171" t="str">
        <f t="shared" si="0"/>
        <v>B2-3 - Caule Pierre-Alain</v>
      </c>
      <c r="V32" s="160" t="str">
        <f t="shared" si="1"/>
        <v>B2-1 - Bruyère Quentin</v>
      </c>
      <c r="W32" s="164" t="str">
        <f t="shared" si="1"/>
        <v>B2-2 - Castets Baptiste</v>
      </c>
      <c r="Z32" t="s">
        <v>1188</v>
      </c>
    </row>
    <row r="33" spans="17:26" ht="15" thickBot="1" x14ac:dyDescent="0.4">
      <c r="S33" s="1329"/>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327"/>
      <c r="T36" s="176" t="s">
        <v>1202</v>
      </c>
      <c r="U36" s="170" t="str">
        <f>W19</f>
        <v>A1-2 - Hubert De Fraisse Lucas</v>
      </c>
      <c r="V36" s="162" t="str">
        <f t="shared" ref="V36:W50" si="2">U19</f>
        <v>A1-3 - Itim Badis</v>
      </c>
      <c r="W36" s="163" t="str">
        <f t="shared" si="2"/>
        <v>De Maisonneuve Paul</v>
      </c>
      <c r="Z36" t="s">
        <v>1192</v>
      </c>
    </row>
    <row r="37" spans="17:26" x14ac:dyDescent="0.35">
      <c r="S37" s="1328"/>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328"/>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328"/>
      <c r="T39" s="177" t="s">
        <v>655</v>
      </c>
      <c r="U39" s="171" t="str">
        <f t="shared" si="3"/>
        <v>C1-5 - Sobetsky Nathan</v>
      </c>
      <c r="V39" s="160" t="str">
        <f t="shared" si="2"/>
        <v>C1-6 - Tibi Benjamin</v>
      </c>
      <c r="W39" s="164" t="str">
        <f t="shared" si="2"/>
        <v>C1-4 - Smaïl Méziaine</v>
      </c>
      <c r="Z39" t="s">
        <v>1195</v>
      </c>
    </row>
    <row r="40" spans="17:26" ht="15" thickBot="1" x14ac:dyDescent="0.4">
      <c r="S40" s="1328"/>
      <c r="T40" s="178"/>
      <c r="U40" s="172" t="str">
        <f t="shared" si="3"/>
        <v>C1-8 - Vincent Nicolas</v>
      </c>
      <c r="V40" s="165" t="str">
        <f t="shared" si="2"/>
        <v>T15_3</v>
      </c>
      <c r="W40" s="166" t="str">
        <f t="shared" si="2"/>
        <v>C1-7 - Vacher Axel</v>
      </c>
      <c r="Z40" t="s">
        <v>1196</v>
      </c>
    </row>
    <row r="41" spans="17:26" x14ac:dyDescent="0.35">
      <c r="Q41" t="s">
        <v>1203</v>
      </c>
      <c r="S41" s="1328"/>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328"/>
      <c r="T42" s="177" t="s">
        <v>655</v>
      </c>
      <c r="U42" s="171" t="str">
        <f t="shared" si="3"/>
        <v>C2-5 - Gonon Quentin</v>
      </c>
      <c r="V42" s="160" t="str">
        <f t="shared" si="2"/>
        <v>C2-6 - Groisne Nathan</v>
      </c>
      <c r="W42" s="164" t="str">
        <f t="shared" si="2"/>
        <v>C2-4 - Garnier Quentin</v>
      </c>
      <c r="Z42" t="s">
        <v>1198</v>
      </c>
    </row>
    <row r="43" spans="17:26" x14ac:dyDescent="0.35">
      <c r="S43" s="1328"/>
      <c r="T43" s="177"/>
      <c r="U43" s="171" t="str">
        <f t="shared" si="3"/>
        <v>T14_2</v>
      </c>
      <c r="V43" s="160" t="str">
        <f t="shared" si="2"/>
        <v>T14_3</v>
      </c>
      <c r="W43" s="164" t="str">
        <f t="shared" si="2"/>
        <v>T14_1</v>
      </c>
      <c r="Z43" t="s">
        <v>1199</v>
      </c>
    </row>
    <row r="44" spans="17:26" x14ac:dyDescent="0.35">
      <c r="S44" s="1328"/>
      <c r="T44" s="177" t="s">
        <v>1202</v>
      </c>
      <c r="U44" s="171" t="str">
        <f t="shared" si="3"/>
        <v>A2-2 - Barone Antoine</v>
      </c>
      <c r="V44" s="160" t="str">
        <f t="shared" si="2"/>
        <v>A2-3 - Beaughon Antoine</v>
      </c>
      <c r="W44" s="164" t="str">
        <f t="shared" si="2"/>
        <v>A2-1 - Acotto Jeffrey</v>
      </c>
      <c r="Z44" t="s">
        <v>1200</v>
      </c>
    </row>
    <row r="45" spans="17:26" ht="15" thickBot="1" x14ac:dyDescent="0.4">
      <c r="S45" s="1328"/>
      <c r="T45" s="181" t="s">
        <v>659</v>
      </c>
      <c r="U45" s="179" t="str">
        <f t="shared" si="3"/>
        <v>A2-5 - Bonnet Pierre</v>
      </c>
      <c r="V45" s="161" t="str">
        <f t="shared" si="2"/>
        <v>A2-6 - Boyet Camille</v>
      </c>
      <c r="W45" s="180" t="str">
        <f t="shared" si="2"/>
        <v>A2-4 - Benyahia Oussama</v>
      </c>
    </row>
    <row r="46" spans="17:26" x14ac:dyDescent="0.35">
      <c r="S46" s="1328"/>
      <c r="T46" s="176" t="s">
        <v>1202</v>
      </c>
      <c r="U46" s="170" t="str">
        <f t="shared" si="3"/>
        <v>B1-2 - Mermet Louis</v>
      </c>
      <c r="V46" s="162" t="str">
        <f t="shared" si="2"/>
        <v>B1-3 - Metroun Corentin</v>
      </c>
      <c r="W46" s="163" t="str">
        <f t="shared" si="2"/>
        <v>B1-1 - Marais Corentin</v>
      </c>
    </row>
    <row r="47" spans="17:26" x14ac:dyDescent="0.35">
      <c r="S47" s="1328"/>
      <c r="T47" s="177" t="s">
        <v>659</v>
      </c>
      <c r="U47" s="171" t="str">
        <f t="shared" si="3"/>
        <v>B1-5 - Poncet Steve</v>
      </c>
      <c r="V47" s="160" t="str">
        <f t="shared" si="2"/>
        <v>B1-6 - Prouteau Maxime</v>
      </c>
      <c r="W47" s="164" t="str">
        <f t="shared" si="2"/>
        <v>B1-4 - Noherie Adrien</v>
      </c>
    </row>
    <row r="48" spans="17:26" x14ac:dyDescent="0.35">
      <c r="S48" s="1328"/>
      <c r="T48" s="177"/>
      <c r="U48" s="171" t="str">
        <f t="shared" si="3"/>
        <v>T11_2</v>
      </c>
      <c r="V48" s="160" t="str">
        <f t="shared" si="2"/>
        <v>T11_3</v>
      </c>
      <c r="W48" s="164" t="str">
        <f t="shared" si="2"/>
        <v>T11_1</v>
      </c>
    </row>
    <row r="49" spans="17:23" x14ac:dyDescent="0.35">
      <c r="Q49" t="s">
        <v>1203</v>
      </c>
      <c r="S49" s="1328"/>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329"/>
      <c r="T50" s="178" t="s">
        <v>655</v>
      </c>
      <c r="U50" s="172" t="str">
        <f t="shared" si="3"/>
        <v>B2-5 - Chollat-Namy Lucas</v>
      </c>
      <c r="V50" s="165" t="str">
        <f t="shared" si="2"/>
        <v>B2-6 - Desroches Clement</v>
      </c>
      <c r="W50" s="166"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330" t="s">
        <v>726</v>
      </c>
      <c r="B1" s="1294" t="s">
        <v>734</v>
      </c>
      <c r="C1" s="1294" t="s">
        <v>729</v>
      </c>
      <c r="D1" s="6" t="s">
        <v>736</v>
      </c>
      <c r="E1" t="s">
        <v>736</v>
      </c>
      <c r="G1" s="1330" t="s">
        <v>727</v>
      </c>
      <c r="H1" s="1294" t="s">
        <v>752</v>
      </c>
      <c r="I1" s="1294" t="s">
        <v>753</v>
      </c>
      <c r="J1" s="6" t="s">
        <v>758</v>
      </c>
      <c r="K1" t="s">
        <v>758</v>
      </c>
      <c r="M1" s="1330" t="s">
        <v>728</v>
      </c>
      <c r="N1" s="1294" t="s">
        <v>773</v>
      </c>
      <c r="O1" s="1294" t="s">
        <v>775</v>
      </c>
      <c r="P1" s="6" t="s">
        <v>780</v>
      </c>
      <c r="Q1" t="s">
        <v>780</v>
      </c>
      <c r="U1" s="167" t="s">
        <v>795</v>
      </c>
      <c r="V1" s="168" t="s">
        <v>796</v>
      </c>
      <c r="W1" s="169" t="s">
        <v>797</v>
      </c>
    </row>
    <row r="2" spans="1:23" x14ac:dyDescent="0.35">
      <c r="A2" s="1330"/>
      <c r="B2" s="1294"/>
      <c r="C2" s="1294"/>
      <c r="D2" s="6" t="s">
        <v>737</v>
      </c>
      <c r="E2" t="s">
        <v>737</v>
      </c>
      <c r="G2" s="1330"/>
      <c r="H2" s="1294"/>
      <c r="I2" s="1294"/>
      <c r="J2" s="6" t="s">
        <v>759</v>
      </c>
      <c r="K2" t="s">
        <v>759</v>
      </c>
      <c r="M2" s="1330"/>
      <c r="N2" s="1294"/>
      <c r="O2" s="1294"/>
      <c r="P2" s="6" t="s">
        <v>781</v>
      </c>
      <c r="Q2" t="s">
        <v>781</v>
      </c>
      <c r="S2" s="1327" t="s">
        <v>798</v>
      </c>
      <c r="T2" s="176" t="s">
        <v>651</v>
      </c>
      <c r="U2" s="170" t="str">
        <f>E1</f>
        <v>T1_1</v>
      </c>
      <c r="V2" s="162" t="str">
        <f>E2</f>
        <v>T1_2</v>
      </c>
      <c r="W2" s="163" t="str">
        <f>E3</f>
        <v>T1_3</v>
      </c>
    </row>
    <row r="3" spans="1:23" x14ac:dyDescent="0.35">
      <c r="A3" s="1330"/>
      <c r="B3" s="1294"/>
      <c r="C3" s="1294"/>
      <c r="D3" s="6" t="s">
        <v>738</v>
      </c>
      <c r="E3" t="s">
        <v>738</v>
      </c>
      <c r="G3" s="1330"/>
      <c r="H3" s="1294"/>
      <c r="I3" s="1294"/>
      <c r="J3" s="6" t="s">
        <v>760</v>
      </c>
      <c r="K3" t="s">
        <v>760</v>
      </c>
      <c r="M3" s="1330"/>
      <c r="N3" s="1294"/>
      <c r="O3" s="1294"/>
      <c r="P3" s="6" t="s">
        <v>782</v>
      </c>
      <c r="Q3" t="s">
        <v>782</v>
      </c>
      <c r="S3" s="1328"/>
      <c r="T3" s="177" t="s">
        <v>799</v>
      </c>
      <c r="U3" s="171" t="str">
        <f>E4</f>
        <v>T3_1</v>
      </c>
      <c r="V3" s="160" t="str">
        <f>E5</f>
        <v>T3_2</v>
      </c>
      <c r="W3" s="164" t="str">
        <f>E6</f>
        <v>T3_3</v>
      </c>
    </row>
    <row r="4" spans="1:23" x14ac:dyDescent="0.35">
      <c r="A4" s="1330"/>
      <c r="B4" s="1294"/>
      <c r="C4" s="1294" t="s">
        <v>730</v>
      </c>
      <c r="D4" s="6" t="s">
        <v>739</v>
      </c>
      <c r="E4" t="s">
        <v>739</v>
      </c>
      <c r="G4" s="1330"/>
      <c r="H4" s="1294"/>
      <c r="I4" s="1294" t="s">
        <v>754</v>
      </c>
      <c r="J4" s="6" t="s">
        <v>761</v>
      </c>
      <c r="K4" t="s">
        <v>761</v>
      </c>
      <c r="M4" s="1330"/>
      <c r="N4" s="1294"/>
      <c r="O4" s="1294" t="s">
        <v>776</v>
      </c>
      <c r="P4" s="6" t="s">
        <v>783</v>
      </c>
      <c r="Q4" t="s">
        <v>783</v>
      </c>
      <c r="S4" s="1328"/>
      <c r="T4" s="177" t="s">
        <v>650</v>
      </c>
      <c r="U4" s="171" t="str">
        <f>E7</f>
        <v>T5_1</v>
      </c>
      <c r="V4" s="160" t="str">
        <f>E8</f>
        <v>T5_2</v>
      </c>
      <c r="W4" s="164" t="str">
        <f>E9</f>
        <v>T5_3</v>
      </c>
    </row>
    <row r="5" spans="1:23" x14ac:dyDescent="0.35">
      <c r="A5" s="1330"/>
      <c r="B5" s="1294"/>
      <c r="C5" s="1294"/>
      <c r="D5" s="6" t="s">
        <v>740</v>
      </c>
      <c r="E5" t="s">
        <v>740</v>
      </c>
      <c r="G5" s="1330"/>
      <c r="H5" s="1294"/>
      <c r="I5" s="1294"/>
      <c r="J5" s="6" t="s">
        <v>762</v>
      </c>
      <c r="K5" t="s">
        <v>762</v>
      </c>
      <c r="M5" s="1330"/>
      <c r="N5" s="1294"/>
      <c r="O5" s="1294"/>
      <c r="P5" s="6" t="s">
        <v>784</v>
      </c>
      <c r="Q5" t="s">
        <v>784</v>
      </c>
      <c r="S5" s="1328"/>
      <c r="T5" s="177" t="s">
        <v>800</v>
      </c>
      <c r="U5" s="171" t="str">
        <f>E10</f>
        <v>T13_1</v>
      </c>
      <c r="V5" s="160" t="str">
        <f>E11</f>
        <v>T13_2</v>
      </c>
      <c r="W5" s="164" t="str">
        <f>E12</f>
        <v>T13_3</v>
      </c>
    </row>
    <row r="6" spans="1:23" ht="15" thickBot="1" x14ac:dyDescent="0.4">
      <c r="A6" s="1330"/>
      <c r="B6" s="1294"/>
      <c r="C6" s="1294"/>
      <c r="D6" s="6" t="s">
        <v>741</v>
      </c>
      <c r="E6" t="s">
        <v>741</v>
      </c>
      <c r="G6" s="1330"/>
      <c r="H6" s="1294"/>
      <c r="I6" s="1294"/>
      <c r="J6" s="6" t="s">
        <v>763</v>
      </c>
      <c r="K6" t="s">
        <v>763</v>
      </c>
      <c r="M6" s="1330"/>
      <c r="N6" s="1294"/>
      <c r="O6" s="1294"/>
      <c r="P6" s="6" t="s">
        <v>785</v>
      </c>
      <c r="Q6" t="s">
        <v>785</v>
      </c>
      <c r="S6" s="1328"/>
      <c r="T6" s="178" t="s">
        <v>801</v>
      </c>
      <c r="U6" s="172" t="str">
        <f>E13</f>
        <v>T15_1</v>
      </c>
      <c r="V6" s="165" t="str">
        <f>E14</f>
        <v>T15_2</v>
      </c>
      <c r="W6" s="166" t="str">
        <f>E15</f>
        <v>T15_3</v>
      </c>
    </row>
    <row r="7" spans="1:23" x14ac:dyDescent="0.35">
      <c r="A7" s="1330"/>
      <c r="B7" s="1294"/>
      <c r="C7" s="1294" t="s">
        <v>731</v>
      </c>
      <c r="D7" s="6" t="s">
        <v>742</v>
      </c>
      <c r="E7" t="s">
        <v>742</v>
      </c>
      <c r="G7" s="1330"/>
      <c r="H7" s="1294"/>
      <c r="I7" s="1294" t="s">
        <v>755</v>
      </c>
      <c r="J7" s="6" t="s">
        <v>764</v>
      </c>
      <c r="K7" t="s">
        <v>764</v>
      </c>
      <c r="M7" s="1330"/>
      <c r="N7" s="1294"/>
      <c r="O7" s="1294" t="s">
        <v>777</v>
      </c>
      <c r="P7" s="6" t="s">
        <v>786</v>
      </c>
      <c r="Q7" t="s">
        <v>786</v>
      </c>
      <c r="S7" s="1328"/>
      <c r="T7" s="182" t="s">
        <v>651</v>
      </c>
      <c r="U7" s="173" t="str">
        <f>K1</f>
        <v>T10_1</v>
      </c>
      <c r="V7" s="174" t="str">
        <f>K2</f>
        <v>T10_2</v>
      </c>
      <c r="W7" s="175" t="str">
        <f>K3</f>
        <v>T10_3</v>
      </c>
    </row>
    <row r="8" spans="1:23" x14ac:dyDescent="0.35">
      <c r="A8" s="1330"/>
      <c r="B8" s="1294"/>
      <c r="C8" s="1294"/>
      <c r="D8" s="6" t="s">
        <v>743</v>
      </c>
      <c r="E8" t="s">
        <v>743</v>
      </c>
      <c r="G8" s="1330"/>
      <c r="H8" s="1294"/>
      <c r="I8" s="1294"/>
      <c r="J8" s="6" t="s">
        <v>765</v>
      </c>
      <c r="K8" t="s">
        <v>765</v>
      </c>
      <c r="M8" s="1330"/>
      <c r="N8" s="1294"/>
      <c r="O8" s="1294"/>
      <c r="P8" s="6" t="s">
        <v>787</v>
      </c>
      <c r="Q8" t="s">
        <v>787</v>
      </c>
      <c r="S8" s="1328"/>
      <c r="T8" s="177" t="s">
        <v>799</v>
      </c>
      <c r="U8" s="171" t="str">
        <f>K4</f>
        <v>T12_1</v>
      </c>
      <c r="V8" s="160" t="str">
        <f>K5</f>
        <v>T12_2</v>
      </c>
      <c r="W8" s="164" t="str">
        <f>K6</f>
        <v>T12_3</v>
      </c>
    </row>
    <row r="9" spans="1:23" x14ac:dyDescent="0.35">
      <c r="A9" s="1330"/>
      <c r="B9" s="1294"/>
      <c r="C9" s="1294"/>
      <c r="D9" s="6" t="s">
        <v>744</v>
      </c>
      <c r="E9" t="s">
        <v>744</v>
      </c>
      <c r="G9" s="1330"/>
      <c r="H9" s="1294"/>
      <c r="I9" s="1294"/>
      <c r="J9" s="6" t="s">
        <v>766</v>
      </c>
      <c r="K9" t="s">
        <v>766</v>
      </c>
      <c r="M9" s="1330"/>
      <c r="N9" s="1294"/>
      <c r="O9" s="1294"/>
      <c r="P9" s="6" t="s">
        <v>788</v>
      </c>
      <c r="Q9" t="s">
        <v>788</v>
      </c>
      <c r="S9" s="1328"/>
      <c r="T9" s="177" t="s">
        <v>650</v>
      </c>
      <c r="U9" s="171" t="str">
        <f>K7</f>
        <v>T14_1</v>
      </c>
      <c r="V9" s="160" t="str">
        <f>K8</f>
        <v>T14_2</v>
      </c>
      <c r="W9" s="164" t="str">
        <f>K9</f>
        <v>T14_3</v>
      </c>
    </row>
    <row r="10" spans="1:23" x14ac:dyDescent="0.35">
      <c r="A10" s="1330"/>
      <c r="B10" s="1294" t="s">
        <v>735</v>
      </c>
      <c r="C10" s="1294" t="s">
        <v>732</v>
      </c>
      <c r="D10" s="6" t="s">
        <v>745</v>
      </c>
      <c r="E10" t="s">
        <v>745</v>
      </c>
      <c r="G10" s="1330"/>
      <c r="H10" s="1294" t="s">
        <v>751</v>
      </c>
      <c r="I10" s="1294" t="s">
        <v>756</v>
      </c>
      <c r="J10" s="6" t="s">
        <v>767</v>
      </c>
      <c r="K10" t="s">
        <v>767</v>
      </c>
      <c r="M10" s="1330"/>
      <c r="N10" s="1294" t="s">
        <v>774</v>
      </c>
      <c r="O10" s="1294" t="s">
        <v>778</v>
      </c>
      <c r="P10" s="6" t="s">
        <v>789</v>
      </c>
      <c r="Q10" t="s">
        <v>789</v>
      </c>
      <c r="S10" s="1328"/>
      <c r="T10" s="177" t="s">
        <v>800</v>
      </c>
      <c r="U10" s="171" t="str">
        <f>K10</f>
        <v>T2_1</v>
      </c>
      <c r="V10" s="160" t="str">
        <f>K11</f>
        <v>T2_2</v>
      </c>
      <c r="W10" s="164" t="str">
        <f>K12</f>
        <v>T2_3</v>
      </c>
    </row>
    <row r="11" spans="1:23" ht="15" thickBot="1" x14ac:dyDescent="0.4">
      <c r="A11" s="1330"/>
      <c r="B11" s="1294"/>
      <c r="C11" s="1294"/>
      <c r="D11" s="6" t="s">
        <v>746</v>
      </c>
      <c r="E11" t="s">
        <v>746</v>
      </c>
      <c r="G11" s="1330"/>
      <c r="H11" s="1294"/>
      <c r="I11" s="1294"/>
      <c r="J11" s="6" t="s">
        <v>768</v>
      </c>
      <c r="K11" t="s">
        <v>768</v>
      </c>
      <c r="M11" s="1330"/>
      <c r="N11" s="1294"/>
      <c r="O11" s="1294"/>
      <c r="P11" s="6" t="s">
        <v>790</v>
      </c>
      <c r="Q11" t="s">
        <v>790</v>
      </c>
      <c r="S11" s="1328"/>
      <c r="T11" s="181" t="s">
        <v>801</v>
      </c>
      <c r="U11" s="179" t="str">
        <f>K13</f>
        <v>T4_1</v>
      </c>
      <c r="V11" s="161" t="str">
        <f>K14</f>
        <v>T4_2</v>
      </c>
      <c r="W11" s="180" t="str">
        <f>K15</f>
        <v>T4_3</v>
      </c>
    </row>
    <row r="12" spans="1:23" x14ac:dyDescent="0.35">
      <c r="A12" s="1330"/>
      <c r="B12" s="1294"/>
      <c r="C12" s="1294"/>
      <c r="D12" s="6" t="s">
        <v>747</v>
      </c>
      <c r="E12" t="s">
        <v>747</v>
      </c>
      <c r="G12" s="1330"/>
      <c r="H12" s="1294"/>
      <c r="I12" s="1294"/>
      <c r="J12" s="6" t="s">
        <v>769</v>
      </c>
      <c r="K12" t="s">
        <v>769</v>
      </c>
      <c r="M12" s="1330"/>
      <c r="N12" s="1294"/>
      <c r="O12" s="1294"/>
      <c r="P12" s="6" t="s">
        <v>791</v>
      </c>
      <c r="Q12" t="s">
        <v>791</v>
      </c>
      <c r="S12" s="1328"/>
      <c r="T12" s="176" t="s">
        <v>651</v>
      </c>
      <c r="U12" s="170" t="str">
        <f>Q1</f>
        <v>T7_1</v>
      </c>
      <c r="V12" s="162" t="str">
        <f>Q2</f>
        <v>T7_2</v>
      </c>
      <c r="W12" s="163" t="str">
        <f>Q3</f>
        <v>T7_3</v>
      </c>
    </row>
    <row r="13" spans="1:23" x14ac:dyDescent="0.35">
      <c r="A13" s="1330"/>
      <c r="B13" s="1294"/>
      <c r="C13" s="1294" t="s">
        <v>733</v>
      </c>
      <c r="D13" s="6" t="s">
        <v>748</v>
      </c>
      <c r="E13" t="s">
        <v>748</v>
      </c>
      <c r="G13" s="1330"/>
      <c r="H13" s="1294"/>
      <c r="I13" s="1294" t="s">
        <v>757</v>
      </c>
      <c r="J13" s="6" t="s">
        <v>770</v>
      </c>
      <c r="K13" t="s">
        <v>770</v>
      </c>
      <c r="M13" s="1330"/>
      <c r="N13" s="1294"/>
      <c r="O13" s="1294" t="s">
        <v>779</v>
      </c>
      <c r="P13" s="6" t="s">
        <v>792</v>
      </c>
      <c r="Q13" t="s">
        <v>792</v>
      </c>
      <c r="S13" s="1328"/>
      <c r="T13" s="177" t="s">
        <v>799</v>
      </c>
      <c r="U13" s="171" t="str">
        <f>Q4</f>
        <v>T9_1</v>
      </c>
      <c r="V13" s="160" t="str">
        <f>Q5</f>
        <v>T9_2</v>
      </c>
      <c r="W13" s="164" t="str">
        <f>Q6</f>
        <v>T9_3</v>
      </c>
    </row>
    <row r="14" spans="1:23" x14ac:dyDescent="0.35">
      <c r="A14" s="1330"/>
      <c r="B14" s="1294"/>
      <c r="C14" s="1294"/>
      <c r="D14" s="6" t="s">
        <v>749</v>
      </c>
      <c r="E14" t="s">
        <v>749</v>
      </c>
      <c r="G14" s="1330"/>
      <c r="H14" s="1294"/>
      <c r="I14" s="1294"/>
      <c r="J14" s="6" t="s">
        <v>771</v>
      </c>
      <c r="K14" t="s">
        <v>771</v>
      </c>
      <c r="M14" s="1330"/>
      <c r="N14" s="1294"/>
      <c r="O14" s="1294"/>
      <c r="P14" s="6" t="s">
        <v>793</v>
      </c>
      <c r="Q14" t="s">
        <v>793</v>
      </c>
      <c r="S14" s="1328"/>
      <c r="T14" s="177" t="s">
        <v>650</v>
      </c>
      <c r="U14" s="171" t="str">
        <f>Q7</f>
        <v>T11_1</v>
      </c>
      <c r="V14" s="160" t="str">
        <f>Q8</f>
        <v>T11_2</v>
      </c>
      <c r="W14" s="164" t="str">
        <f>Q9</f>
        <v>T11_3</v>
      </c>
    </row>
    <row r="15" spans="1:23" x14ac:dyDescent="0.35">
      <c r="A15" s="1330"/>
      <c r="B15" s="1294"/>
      <c r="C15" s="1294"/>
      <c r="D15" s="6" t="s">
        <v>750</v>
      </c>
      <c r="E15" t="s">
        <v>750</v>
      </c>
      <c r="G15" s="1330"/>
      <c r="H15" s="1294"/>
      <c r="I15" s="1294"/>
      <c r="J15" s="6" t="s">
        <v>772</v>
      </c>
      <c r="K15" t="s">
        <v>772</v>
      </c>
      <c r="M15" s="1330"/>
      <c r="N15" s="1294"/>
      <c r="O15" s="1294"/>
      <c r="P15" s="6" t="s">
        <v>794</v>
      </c>
      <c r="Q15" t="s">
        <v>794</v>
      </c>
      <c r="S15" s="1328"/>
      <c r="T15" s="177" t="s">
        <v>800</v>
      </c>
      <c r="U15" s="171" t="str">
        <f>Q10</f>
        <v>T6_1</v>
      </c>
      <c r="V15" s="160" t="str">
        <f>Q11</f>
        <v>T6_2</v>
      </c>
      <c r="W15" s="164" t="str">
        <f>Q12</f>
        <v>T6_3</v>
      </c>
    </row>
    <row r="16" spans="1:23" ht="15" thickBot="1" x14ac:dyDescent="0.4">
      <c r="S16" s="1329"/>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327"/>
      <c r="T19" s="176"/>
      <c r="U19" s="170" t="str">
        <f>W2</f>
        <v>T1_3</v>
      </c>
      <c r="V19" s="162" t="str">
        <f>U2</f>
        <v>T1_1</v>
      </c>
      <c r="W19" s="163" t="str">
        <f>V2</f>
        <v>T1_2</v>
      </c>
    </row>
    <row r="20" spans="19:23" x14ac:dyDescent="0.35">
      <c r="S20" s="1328"/>
      <c r="T20" s="177"/>
      <c r="U20" s="171" t="str">
        <f t="shared" ref="U20:U33" si="0">W3</f>
        <v>T3_3</v>
      </c>
      <c r="V20" s="160" t="str">
        <f t="shared" ref="V20:W33" si="1">U3</f>
        <v>T3_1</v>
      </c>
      <c r="W20" s="164" t="str">
        <f t="shared" si="1"/>
        <v>T3_2</v>
      </c>
    </row>
    <row r="21" spans="19:23" x14ac:dyDescent="0.35">
      <c r="S21" s="1328"/>
      <c r="T21" s="177"/>
      <c r="U21" s="171" t="str">
        <f t="shared" si="0"/>
        <v>T5_3</v>
      </c>
      <c r="V21" s="160" t="str">
        <f t="shared" si="1"/>
        <v>T5_1</v>
      </c>
      <c r="W21" s="164" t="str">
        <f t="shared" si="1"/>
        <v>T5_2</v>
      </c>
    </row>
    <row r="22" spans="19:23" x14ac:dyDescent="0.35">
      <c r="S22" s="1328"/>
      <c r="T22" s="177"/>
      <c r="U22" s="171" t="str">
        <f t="shared" si="0"/>
        <v>T13_3</v>
      </c>
      <c r="V22" s="160" t="str">
        <f t="shared" si="1"/>
        <v>T13_1</v>
      </c>
      <c r="W22" s="164" t="str">
        <f t="shared" si="1"/>
        <v>T13_2</v>
      </c>
    </row>
    <row r="23" spans="19:23" ht="15" thickBot="1" x14ac:dyDescent="0.4">
      <c r="S23" s="1328"/>
      <c r="T23" s="178"/>
      <c r="U23" s="172" t="str">
        <f t="shared" si="0"/>
        <v>T15_3</v>
      </c>
      <c r="V23" s="165" t="str">
        <f t="shared" si="1"/>
        <v>T15_1</v>
      </c>
      <c r="W23" s="166" t="str">
        <f t="shared" si="1"/>
        <v>T15_2</v>
      </c>
    </row>
    <row r="24" spans="19:23" x14ac:dyDescent="0.35">
      <c r="S24" s="1328"/>
      <c r="T24" s="182"/>
      <c r="U24" s="173" t="str">
        <f t="shared" si="0"/>
        <v>T10_3</v>
      </c>
      <c r="V24" s="174" t="str">
        <f t="shared" si="1"/>
        <v>T10_1</v>
      </c>
      <c r="W24" s="175" t="str">
        <f t="shared" si="1"/>
        <v>T10_2</v>
      </c>
    </row>
    <row r="25" spans="19:23" x14ac:dyDescent="0.35">
      <c r="S25" s="1328"/>
      <c r="T25" s="177"/>
      <c r="U25" s="171" t="str">
        <f t="shared" si="0"/>
        <v>T12_3</v>
      </c>
      <c r="V25" s="160" t="str">
        <f t="shared" si="1"/>
        <v>T12_1</v>
      </c>
      <c r="W25" s="164" t="str">
        <f t="shared" si="1"/>
        <v>T12_2</v>
      </c>
    </row>
    <row r="26" spans="19:23" x14ac:dyDescent="0.35">
      <c r="S26" s="1328"/>
      <c r="T26" s="177"/>
      <c r="U26" s="171" t="str">
        <f t="shared" si="0"/>
        <v>T14_3</v>
      </c>
      <c r="V26" s="160" t="str">
        <f t="shared" si="1"/>
        <v>T14_1</v>
      </c>
      <c r="W26" s="164" t="str">
        <f t="shared" si="1"/>
        <v>T14_2</v>
      </c>
    </row>
    <row r="27" spans="19:23" x14ac:dyDescent="0.35">
      <c r="S27" s="1328"/>
      <c r="T27" s="177"/>
      <c r="U27" s="171" t="str">
        <f t="shared" si="0"/>
        <v>T2_3</v>
      </c>
      <c r="V27" s="160" t="str">
        <f t="shared" si="1"/>
        <v>T2_1</v>
      </c>
      <c r="W27" s="164" t="str">
        <f t="shared" si="1"/>
        <v>T2_2</v>
      </c>
    </row>
    <row r="28" spans="19:23" ht="15" thickBot="1" x14ac:dyDescent="0.4">
      <c r="S28" s="1328"/>
      <c r="T28" s="181"/>
      <c r="U28" s="179" t="str">
        <f t="shared" si="0"/>
        <v>T4_3</v>
      </c>
      <c r="V28" s="161" t="str">
        <f t="shared" si="1"/>
        <v>T4_1</v>
      </c>
      <c r="W28" s="180" t="str">
        <f t="shared" si="1"/>
        <v>T4_2</v>
      </c>
    </row>
    <row r="29" spans="19:23" x14ac:dyDescent="0.35">
      <c r="S29" s="1328"/>
      <c r="T29" s="176"/>
      <c r="U29" s="170" t="str">
        <f t="shared" si="0"/>
        <v>T7_3</v>
      </c>
      <c r="V29" s="162" t="str">
        <f t="shared" si="1"/>
        <v>T7_1</v>
      </c>
      <c r="W29" s="163" t="str">
        <f t="shared" si="1"/>
        <v>T7_2</v>
      </c>
    </row>
    <row r="30" spans="19:23" x14ac:dyDescent="0.35">
      <c r="S30" s="1328"/>
      <c r="T30" s="177"/>
      <c r="U30" s="171" t="str">
        <f t="shared" si="0"/>
        <v>T9_3</v>
      </c>
      <c r="V30" s="160" t="str">
        <f t="shared" si="1"/>
        <v>T9_1</v>
      </c>
      <c r="W30" s="164" t="str">
        <f t="shared" si="1"/>
        <v>T9_2</v>
      </c>
    </row>
    <row r="31" spans="19:23" x14ac:dyDescent="0.35">
      <c r="S31" s="1328"/>
      <c r="T31" s="177"/>
      <c r="U31" s="171" t="str">
        <f t="shared" si="0"/>
        <v>T11_3</v>
      </c>
      <c r="V31" s="160" t="str">
        <f t="shared" si="1"/>
        <v>T11_1</v>
      </c>
      <c r="W31" s="164" t="str">
        <f t="shared" si="1"/>
        <v>T11_2</v>
      </c>
    </row>
    <row r="32" spans="19:23" x14ac:dyDescent="0.35">
      <c r="S32" s="1328"/>
      <c r="T32" s="177"/>
      <c r="U32" s="171" t="str">
        <f t="shared" si="0"/>
        <v>T6_3</v>
      </c>
      <c r="V32" s="160" t="str">
        <f t="shared" si="1"/>
        <v>T6_1</v>
      </c>
      <c r="W32" s="164" t="str">
        <f t="shared" si="1"/>
        <v>T6_2</v>
      </c>
    </row>
    <row r="33" spans="19:23" ht="15" thickBot="1" x14ac:dyDescent="0.4">
      <c r="S33" s="1329"/>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327"/>
      <c r="T36" s="176"/>
      <c r="U36" s="170" t="str">
        <f>W19</f>
        <v>T1_2</v>
      </c>
      <c r="V36" s="162" t="str">
        <f t="shared" ref="V36:W50" si="2">U19</f>
        <v>T1_3</v>
      </c>
      <c r="W36" s="163" t="str">
        <f t="shared" si="2"/>
        <v>T1_1</v>
      </c>
    </row>
    <row r="37" spans="19:23" x14ac:dyDescent="0.35">
      <c r="S37" s="1328"/>
      <c r="T37" s="177"/>
      <c r="U37" s="171" t="str">
        <f t="shared" ref="U37:U50" si="3">W20</f>
        <v>T3_2</v>
      </c>
      <c r="V37" s="160" t="str">
        <f t="shared" si="2"/>
        <v>T3_3</v>
      </c>
      <c r="W37" s="164" t="str">
        <f t="shared" si="2"/>
        <v>T3_1</v>
      </c>
    </row>
    <row r="38" spans="19:23" x14ac:dyDescent="0.35">
      <c r="S38" s="1328"/>
      <c r="T38" s="177"/>
      <c r="U38" s="171" t="str">
        <f t="shared" si="3"/>
        <v>T5_2</v>
      </c>
      <c r="V38" s="160" t="str">
        <f t="shared" si="2"/>
        <v>T5_3</v>
      </c>
      <c r="W38" s="164" t="str">
        <f t="shared" si="2"/>
        <v>T5_1</v>
      </c>
    </row>
    <row r="39" spans="19:23" x14ac:dyDescent="0.35">
      <c r="S39" s="1328"/>
      <c r="T39" s="177"/>
      <c r="U39" s="171" t="str">
        <f t="shared" si="3"/>
        <v>T13_2</v>
      </c>
      <c r="V39" s="160" t="str">
        <f t="shared" si="2"/>
        <v>T13_3</v>
      </c>
      <c r="W39" s="164" t="str">
        <f t="shared" si="2"/>
        <v>T13_1</v>
      </c>
    </row>
    <row r="40" spans="19:23" ht="15" thickBot="1" x14ac:dyDescent="0.4">
      <c r="S40" s="1328"/>
      <c r="T40" s="178"/>
      <c r="U40" s="172" t="str">
        <f t="shared" si="3"/>
        <v>T15_2</v>
      </c>
      <c r="V40" s="165" t="str">
        <f t="shared" si="2"/>
        <v>T15_3</v>
      </c>
      <c r="W40" s="166" t="str">
        <f t="shared" si="2"/>
        <v>T15_1</v>
      </c>
    </row>
    <row r="41" spans="19:23" x14ac:dyDescent="0.35">
      <c r="S41" s="1328"/>
      <c r="T41" s="182"/>
      <c r="U41" s="173" t="str">
        <f t="shared" si="3"/>
        <v>T10_2</v>
      </c>
      <c r="V41" s="174" t="str">
        <f t="shared" si="2"/>
        <v>T10_3</v>
      </c>
      <c r="W41" s="175" t="str">
        <f t="shared" si="2"/>
        <v>T10_1</v>
      </c>
    </row>
    <row r="42" spans="19:23" x14ac:dyDescent="0.35">
      <c r="S42" s="1328"/>
      <c r="T42" s="177"/>
      <c r="U42" s="171" t="str">
        <f t="shared" si="3"/>
        <v>T12_2</v>
      </c>
      <c r="V42" s="160" t="str">
        <f t="shared" si="2"/>
        <v>T12_3</v>
      </c>
      <c r="W42" s="164" t="str">
        <f t="shared" si="2"/>
        <v>T12_1</v>
      </c>
    </row>
    <row r="43" spans="19:23" x14ac:dyDescent="0.35">
      <c r="S43" s="1328"/>
      <c r="T43" s="177"/>
      <c r="U43" s="171" t="str">
        <f t="shared" si="3"/>
        <v>T14_2</v>
      </c>
      <c r="V43" s="160" t="str">
        <f t="shared" si="2"/>
        <v>T14_3</v>
      </c>
      <c r="W43" s="164" t="str">
        <f t="shared" si="2"/>
        <v>T14_1</v>
      </c>
    </row>
    <row r="44" spans="19:23" x14ac:dyDescent="0.35">
      <c r="S44" s="1328"/>
      <c r="T44" s="177"/>
      <c r="U44" s="171" t="str">
        <f t="shared" si="3"/>
        <v>T2_2</v>
      </c>
      <c r="V44" s="160" t="str">
        <f t="shared" si="2"/>
        <v>T2_3</v>
      </c>
      <c r="W44" s="164" t="str">
        <f t="shared" si="2"/>
        <v>T2_1</v>
      </c>
    </row>
    <row r="45" spans="19:23" ht="15" thickBot="1" x14ac:dyDescent="0.4">
      <c r="S45" s="1328"/>
      <c r="T45" s="181"/>
      <c r="U45" s="179" t="str">
        <f t="shared" si="3"/>
        <v>T4_2</v>
      </c>
      <c r="V45" s="161" t="str">
        <f t="shared" si="2"/>
        <v>T4_3</v>
      </c>
      <c r="W45" s="180" t="str">
        <f t="shared" si="2"/>
        <v>T4_1</v>
      </c>
    </row>
    <row r="46" spans="19:23" x14ac:dyDescent="0.35">
      <c r="S46" s="1328"/>
      <c r="T46" s="176"/>
      <c r="U46" s="170" t="str">
        <f t="shared" si="3"/>
        <v>T7_2</v>
      </c>
      <c r="V46" s="162" t="str">
        <f t="shared" si="2"/>
        <v>T7_3</v>
      </c>
      <c r="W46" s="163" t="str">
        <f t="shared" si="2"/>
        <v>T7_1</v>
      </c>
    </row>
    <row r="47" spans="19:23" x14ac:dyDescent="0.35">
      <c r="S47" s="1328"/>
      <c r="T47" s="177"/>
      <c r="U47" s="171" t="str">
        <f t="shared" si="3"/>
        <v>T9_2</v>
      </c>
      <c r="V47" s="160" t="str">
        <f t="shared" si="2"/>
        <v>T9_3</v>
      </c>
      <c r="W47" s="164" t="str">
        <f t="shared" si="2"/>
        <v>T9_1</v>
      </c>
    </row>
    <row r="48" spans="19:23" x14ac:dyDescent="0.35">
      <c r="S48" s="1328"/>
      <c r="T48" s="177"/>
      <c r="U48" s="171" t="str">
        <f t="shared" si="3"/>
        <v>T11_2</v>
      </c>
      <c r="V48" s="160" t="str">
        <f t="shared" si="2"/>
        <v>T11_3</v>
      </c>
      <c r="W48" s="164" t="str">
        <f t="shared" si="2"/>
        <v>T11_1</v>
      </c>
    </row>
    <row r="49" spans="19:23" x14ac:dyDescent="0.35">
      <c r="S49" s="1328"/>
      <c r="T49" s="177"/>
      <c r="U49" s="171" t="str">
        <f t="shared" si="3"/>
        <v>T6_2</v>
      </c>
      <c r="V49" s="160" t="str">
        <f t="shared" si="2"/>
        <v>T6_3</v>
      </c>
      <c r="W49" s="164" t="str">
        <f t="shared" si="2"/>
        <v>T6_1</v>
      </c>
    </row>
    <row r="50" spans="19:23" ht="15" thickBot="1" x14ac:dyDescent="0.4">
      <c r="S50" s="1329"/>
      <c r="T50" s="178"/>
      <c r="U50" s="172" t="str">
        <f t="shared" si="3"/>
        <v>T8_2</v>
      </c>
      <c r="V50" s="165" t="str">
        <f t="shared" si="2"/>
        <v>T8_3</v>
      </c>
      <c r="W50" s="16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337">
        <v>43234</v>
      </c>
      <c r="C1" s="1338"/>
      <c r="D1" s="1338"/>
      <c r="E1" s="1344"/>
      <c r="F1" s="1337">
        <f>B1+1</f>
        <v>43235</v>
      </c>
      <c r="G1" s="1338"/>
      <c r="H1" s="1338"/>
      <c r="I1" s="1338"/>
      <c r="J1" s="1337">
        <f>F1+1</f>
        <v>43236</v>
      </c>
      <c r="K1" s="1338"/>
      <c r="L1" s="1338"/>
      <c r="M1" s="1344"/>
      <c r="N1" s="1337">
        <f>J1+1</f>
        <v>43237</v>
      </c>
      <c r="O1" s="1338"/>
      <c r="P1" s="1338"/>
      <c r="Q1" s="1344"/>
      <c r="R1" s="1337">
        <f>N1+1</f>
        <v>43238</v>
      </c>
      <c r="S1" s="1338"/>
      <c r="T1" s="1338"/>
      <c r="U1" s="1344"/>
    </row>
    <row r="2" spans="1:21" ht="13.5" thickBot="1" x14ac:dyDescent="0.35">
      <c r="B2" s="1339" t="s">
        <v>882</v>
      </c>
      <c r="C2" s="1340"/>
      <c r="D2" s="1340"/>
      <c r="E2" s="1340"/>
      <c r="F2" s="1340"/>
      <c r="G2" s="1340"/>
      <c r="H2" s="1340"/>
      <c r="I2" s="1340"/>
      <c r="J2" s="1340"/>
      <c r="K2" s="1340"/>
      <c r="L2" s="1340"/>
      <c r="M2" s="1340"/>
      <c r="N2" s="1340"/>
      <c r="O2" s="1340"/>
      <c r="P2" s="1340"/>
      <c r="Q2" s="1340"/>
      <c r="R2" s="1370"/>
      <c r="S2" s="1370"/>
      <c r="T2" s="1370"/>
      <c r="U2" s="1371"/>
    </row>
    <row r="3" spans="1:21" ht="15" customHeight="1" thickBot="1" x14ac:dyDescent="0.35">
      <c r="A3" s="458" t="s">
        <v>863</v>
      </c>
      <c r="B3" s="1372" t="s">
        <v>868</v>
      </c>
      <c r="C3" s="1373"/>
      <c r="D3" s="1373"/>
      <c r="E3" s="1374"/>
      <c r="F3" s="1372" t="s">
        <v>868</v>
      </c>
      <c r="G3" s="1373"/>
      <c r="H3" s="1373"/>
      <c r="I3" s="1374"/>
      <c r="J3" s="1372" t="s">
        <v>868</v>
      </c>
      <c r="K3" s="1373"/>
      <c r="L3" s="1373"/>
      <c r="M3" s="1374"/>
      <c r="N3" s="459"/>
      <c r="O3" s="459"/>
      <c r="P3" s="459"/>
      <c r="Q3" s="464"/>
      <c r="R3" s="474" t="s">
        <v>875</v>
      </c>
      <c r="S3" s="467"/>
      <c r="T3" s="467"/>
      <c r="U3" s="468"/>
    </row>
    <row r="4" spans="1:21" ht="15.75" customHeight="1" thickBot="1" x14ac:dyDescent="0.35">
      <c r="A4" s="460" t="s">
        <v>864</v>
      </c>
      <c r="B4" s="1375"/>
      <c r="C4" s="1376"/>
      <c r="D4" s="1376"/>
      <c r="E4" s="1377"/>
      <c r="F4" s="1375"/>
      <c r="G4" s="1376"/>
      <c r="H4" s="1376"/>
      <c r="I4" s="1377"/>
      <c r="J4" s="1375"/>
      <c r="K4" s="1376"/>
      <c r="L4" s="1376"/>
      <c r="M4" s="1377"/>
      <c r="N4" s="1378" t="s">
        <v>869</v>
      </c>
      <c r="O4" s="1379"/>
      <c r="P4" s="1379"/>
      <c r="Q4" s="1379"/>
      <c r="R4" s="469"/>
      <c r="S4" s="475" t="s">
        <v>876</v>
      </c>
      <c r="T4" s="466"/>
      <c r="U4" s="470"/>
    </row>
    <row r="5" spans="1:21" ht="15" customHeight="1" thickBot="1" x14ac:dyDescent="0.35">
      <c r="A5" s="460" t="s">
        <v>865</v>
      </c>
      <c r="B5" s="1372" t="s">
        <v>868</v>
      </c>
      <c r="C5" s="1373"/>
      <c r="D5" s="1373"/>
      <c r="E5" s="1374"/>
      <c r="F5" s="1372" t="s">
        <v>868</v>
      </c>
      <c r="G5" s="1373"/>
      <c r="H5" s="1373"/>
      <c r="I5" s="1374"/>
      <c r="J5" s="1372" t="s">
        <v>868</v>
      </c>
      <c r="K5" s="1373"/>
      <c r="L5" s="1373"/>
      <c r="M5" s="1374"/>
      <c r="N5" s="1331" t="s">
        <v>870</v>
      </c>
      <c r="O5" s="1380"/>
      <c r="P5" s="1380"/>
      <c r="Q5" s="1380"/>
      <c r="R5" s="469"/>
      <c r="S5" s="466"/>
      <c r="T5" s="475" t="s">
        <v>875</v>
      </c>
      <c r="U5" s="470"/>
    </row>
    <row r="6" spans="1:21" ht="13.5" thickBot="1" x14ac:dyDescent="0.35">
      <c r="A6" s="462" t="s">
        <v>866</v>
      </c>
      <c r="B6" s="1375"/>
      <c r="C6" s="1376"/>
      <c r="D6" s="1376"/>
      <c r="E6" s="1377"/>
      <c r="F6" s="1375"/>
      <c r="G6" s="1376"/>
      <c r="H6" s="1376"/>
      <c r="I6" s="1377"/>
      <c r="J6" s="1375"/>
      <c r="K6" s="1376"/>
      <c r="L6" s="1376"/>
      <c r="M6" s="1377"/>
      <c r="N6" s="461"/>
      <c r="O6" s="461"/>
      <c r="P6" s="461"/>
      <c r="Q6" s="465"/>
      <c r="R6" s="471"/>
      <c r="S6" s="472"/>
      <c r="T6" s="472"/>
      <c r="U6" s="475" t="s">
        <v>877</v>
      </c>
    </row>
    <row r="7" spans="1:21" ht="13.5" thickBot="1" x14ac:dyDescent="0.35">
      <c r="R7" s="117"/>
      <c r="S7" s="117"/>
      <c r="T7" s="117"/>
    </row>
    <row r="8" spans="1:21" ht="15.75" customHeight="1" thickBot="1" x14ac:dyDescent="0.35">
      <c r="B8" s="1337">
        <f>B1+7</f>
        <v>43241</v>
      </c>
      <c r="C8" s="1338"/>
      <c r="D8" s="1338"/>
      <c r="E8" s="1344"/>
      <c r="F8" s="1387">
        <f>B8+1</f>
        <v>43242</v>
      </c>
      <c r="G8" s="1388"/>
      <c r="H8" s="1388"/>
      <c r="I8" s="1388"/>
      <c r="J8" s="1337">
        <f>F8+1</f>
        <v>43243</v>
      </c>
      <c r="K8" s="1338"/>
      <c r="L8" s="1338"/>
      <c r="M8" s="1344"/>
      <c r="N8" s="1337">
        <f>J8+1</f>
        <v>43244</v>
      </c>
      <c r="O8" s="1338"/>
      <c r="P8" s="1338"/>
      <c r="Q8" s="1344"/>
      <c r="R8" s="1337">
        <f>N8+1</f>
        <v>43245</v>
      </c>
      <c r="S8" s="1338"/>
      <c r="T8" s="1338"/>
      <c r="U8" s="1344"/>
    </row>
    <row r="9" spans="1:21" ht="15.75" customHeight="1" thickBot="1" x14ac:dyDescent="0.35">
      <c r="B9" s="1381" t="s">
        <v>867</v>
      </c>
      <c r="C9" s="1382"/>
      <c r="D9" s="1382"/>
      <c r="E9" s="1382"/>
      <c r="F9" s="1339"/>
      <c r="G9" s="1340"/>
      <c r="H9" s="1340"/>
      <c r="I9" s="1341"/>
      <c r="J9" s="1339" t="s">
        <v>881</v>
      </c>
      <c r="K9" s="1340"/>
      <c r="L9" s="1340"/>
      <c r="M9" s="1340"/>
      <c r="N9" s="1340"/>
      <c r="O9" s="1340"/>
      <c r="P9" s="1340"/>
      <c r="Q9" s="1340"/>
      <c r="R9" s="1340"/>
      <c r="S9" s="1340"/>
      <c r="T9" s="1340"/>
      <c r="U9" s="1341"/>
    </row>
    <row r="10" spans="1:21" ht="15" customHeight="1" thickBot="1" x14ac:dyDescent="0.35">
      <c r="A10" s="458" t="s">
        <v>863</v>
      </c>
      <c r="B10" s="1383"/>
      <c r="C10" s="1384"/>
      <c r="D10" s="1384"/>
      <c r="E10" s="1384"/>
      <c r="F10" s="1333" t="s">
        <v>873</v>
      </c>
      <c r="G10" s="1334"/>
      <c r="H10" s="1368" t="s">
        <v>877</v>
      </c>
      <c r="I10" s="1369"/>
      <c r="J10" s="473"/>
      <c r="K10" s="459"/>
      <c r="L10" s="459"/>
      <c r="M10" s="476" t="s">
        <v>878</v>
      </c>
      <c r="N10" s="1360" t="s">
        <v>872</v>
      </c>
      <c r="O10" s="1361"/>
      <c r="P10" s="1361"/>
      <c r="Q10" s="1362"/>
      <c r="R10" s="459"/>
      <c r="S10" s="459"/>
      <c r="T10" s="459"/>
      <c r="U10" s="459"/>
    </row>
    <row r="11" spans="1:21" ht="15.75" customHeight="1" thickBot="1" x14ac:dyDescent="0.35">
      <c r="A11" s="460" t="s">
        <v>864</v>
      </c>
      <c r="B11" s="1383"/>
      <c r="C11" s="1384"/>
      <c r="D11" s="1384"/>
      <c r="E11" s="1384"/>
      <c r="F11" s="1331"/>
      <c r="G11" s="1332"/>
      <c r="H11" s="1347" t="s">
        <v>874</v>
      </c>
      <c r="I11" s="1348"/>
      <c r="J11" s="1351" t="s">
        <v>871</v>
      </c>
      <c r="K11" s="1367"/>
      <c r="L11" s="1367"/>
      <c r="M11" s="1352"/>
      <c r="N11" s="1355" t="s">
        <v>873</v>
      </c>
      <c r="O11" s="1356"/>
      <c r="P11" s="463"/>
      <c r="Q11" s="463"/>
      <c r="R11" s="461"/>
      <c r="S11" s="461"/>
      <c r="T11" s="1355" t="s">
        <v>874</v>
      </c>
      <c r="U11" s="1356"/>
    </row>
    <row r="12" spans="1:21" ht="15" customHeight="1" thickBot="1" x14ac:dyDescent="0.35">
      <c r="A12" s="460" t="s">
        <v>865</v>
      </c>
      <c r="B12" s="1383"/>
      <c r="C12" s="1384"/>
      <c r="D12" s="1384"/>
      <c r="E12" s="1384"/>
      <c r="F12" s="1389" t="s">
        <v>877</v>
      </c>
      <c r="G12" s="1369"/>
      <c r="H12" s="459"/>
      <c r="I12" s="459"/>
      <c r="J12" s="1349" t="s">
        <v>879</v>
      </c>
      <c r="K12" s="1350"/>
      <c r="L12" s="1353"/>
      <c r="M12" s="1354"/>
      <c r="N12" s="461"/>
      <c r="O12" s="461"/>
      <c r="P12" s="461"/>
      <c r="Q12" s="461"/>
      <c r="R12" s="459"/>
      <c r="S12" s="459"/>
      <c r="T12" s="459"/>
      <c r="U12" s="459"/>
    </row>
    <row r="13" spans="1:21" ht="15.75" customHeight="1" thickBot="1" x14ac:dyDescent="0.35">
      <c r="A13" s="462" t="s">
        <v>866</v>
      </c>
      <c r="B13" s="1385"/>
      <c r="C13" s="1386"/>
      <c r="D13" s="1386"/>
      <c r="E13" s="1386"/>
      <c r="F13" s="1378" t="s">
        <v>877</v>
      </c>
      <c r="G13" s="1390"/>
      <c r="H13" s="461"/>
      <c r="I13" s="461"/>
      <c r="J13" s="1331"/>
      <c r="K13" s="1332"/>
      <c r="L13" s="1351" t="s">
        <v>880</v>
      </c>
      <c r="M13" s="1352"/>
      <c r="N13" s="461"/>
      <c r="O13" s="461"/>
      <c r="P13" s="461"/>
      <c r="Q13" s="461"/>
      <c r="R13" s="461"/>
      <c r="S13" s="461"/>
      <c r="T13" s="461"/>
      <c r="U13" s="461"/>
    </row>
    <row r="14" spans="1:21" ht="13.5" thickBot="1" x14ac:dyDescent="0.35"/>
    <row r="15" spans="1:21" ht="13.5" thickBot="1" x14ac:dyDescent="0.35">
      <c r="B15" s="1337">
        <f>B8+7</f>
        <v>43248</v>
      </c>
      <c r="C15" s="1338"/>
      <c r="D15" s="1338"/>
      <c r="E15" s="1344"/>
      <c r="F15" s="1337">
        <f>B15+1</f>
        <v>43249</v>
      </c>
      <c r="G15" s="1338"/>
      <c r="H15" s="1338"/>
      <c r="I15" s="1338"/>
      <c r="J15" s="1337">
        <f>F15+1</f>
        <v>43250</v>
      </c>
      <c r="K15" s="1338"/>
      <c r="L15" s="1338"/>
      <c r="M15" s="1344"/>
      <c r="N15" s="1337">
        <f>J15+1</f>
        <v>43251</v>
      </c>
      <c r="O15" s="1338"/>
      <c r="P15" s="1338"/>
      <c r="Q15" s="1344"/>
      <c r="R15" s="1337">
        <f>N15+1</f>
        <v>43252</v>
      </c>
      <c r="S15" s="1338"/>
      <c r="T15" s="1338"/>
      <c r="U15" s="1344"/>
    </row>
    <row r="16" spans="1:21" ht="15.75" customHeight="1" thickBot="1" x14ac:dyDescent="0.35">
      <c r="B16" s="1339"/>
      <c r="C16" s="1340"/>
      <c r="D16" s="1340"/>
      <c r="E16" s="1341"/>
      <c r="F16" s="1339"/>
      <c r="G16" s="1340"/>
      <c r="H16" s="1340"/>
      <c r="I16" s="1341"/>
      <c r="J16" s="1339"/>
      <c r="K16" s="1340"/>
      <c r="L16" s="1340"/>
      <c r="M16" s="1341"/>
      <c r="N16" s="1339"/>
      <c r="O16" s="1340"/>
      <c r="P16" s="1340"/>
      <c r="Q16" s="1341"/>
      <c r="R16" s="1339"/>
      <c r="S16" s="1340"/>
      <c r="T16" s="1340"/>
      <c r="U16" s="1341"/>
    </row>
    <row r="17" spans="1:21" ht="15.75" customHeight="1" thickBot="1" x14ac:dyDescent="0.35">
      <c r="A17" s="458" t="s">
        <v>863</v>
      </c>
      <c r="B17" s="1342"/>
      <c r="C17" s="459"/>
      <c r="D17" s="459"/>
      <c r="E17" s="459"/>
      <c r="F17" s="1363" t="s">
        <v>873</v>
      </c>
      <c r="G17" s="1364"/>
      <c r="H17" s="1331"/>
      <c r="I17" s="1332"/>
      <c r="J17" s="459"/>
      <c r="K17" s="459"/>
      <c r="L17" s="459"/>
      <c r="M17" s="459"/>
      <c r="N17" s="1360" t="s">
        <v>872</v>
      </c>
      <c r="O17" s="1361"/>
      <c r="P17" s="1361"/>
      <c r="Q17" s="1362"/>
      <c r="R17" s="474" t="s">
        <v>875</v>
      </c>
      <c r="S17" s="467"/>
      <c r="T17" s="467"/>
      <c r="U17" s="468"/>
    </row>
    <row r="18" spans="1:21" ht="15.75" customHeight="1" thickBot="1" x14ac:dyDescent="0.35">
      <c r="A18" s="460" t="s">
        <v>864</v>
      </c>
      <c r="B18" s="1343"/>
      <c r="C18" s="461"/>
      <c r="D18" s="461"/>
      <c r="E18" s="461"/>
      <c r="F18" s="1331"/>
      <c r="G18" s="1332"/>
      <c r="H18" s="1365" t="s">
        <v>874</v>
      </c>
      <c r="I18" s="1366"/>
      <c r="J18" s="1351" t="s">
        <v>871</v>
      </c>
      <c r="K18" s="1367"/>
      <c r="L18" s="1367"/>
      <c r="M18" s="1352"/>
      <c r="N18" s="1355" t="s">
        <v>873</v>
      </c>
      <c r="O18" s="1356"/>
      <c r="P18" s="463"/>
      <c r="Q18" s="463"/>
      <c r="R18" s="469"/>
      <c r="S18" s="475" t="s">
        <v>876</v>
      </c>
      <c r="T18" s="1355" t="s">
        <v>874</v>
      </c>
      <c r="U18" s="1356"/>
    </row>
    <row r="19" spans="1:21" ht="15" customHeight="1" thickBot="1" x14ac:dyDescent="0.35">
      <c r="A19" s="460" t="s">
        <v>865</v>
      </c>
      <c r="B19" s="1342"/>
      <c r="C19" s="459"/>
      <c r="D19" s="459"/>
      <c r="E19" s="459"/>
      <c r="F19" s="459"/>
      <c r="G19" s="459"/>
      <c r="H19" s="459"/>
      <c r="I19" s="459"/>
      <c r="J19" s="1349" t="s">
        <v>879</v>
      </c>
      <c r="K19" s="1350"/>
      <c r="L19" s="1353"/>
      <c r="M19" s="1354"/>
      <c r="N19" s="459"/>
      <c r="O19" s="459"/>
      <c r="P19" s="459"/>
      <c r="Q19" s="459"/>
      <c r="R19" s="469"/>
      <c r="S19" s="466"/>
      <c r="T19" s="475" t="s">
        <v>875</v>
      </c>
      <c r="U19" s="470"/>
    </row>
    <row r="20" spans="1:21" ht="15.75" customHeight="1" thickBot="1" x14ac:dyDescent="0.35">
      <c r="A20" s="462" t="s">
        <v>866</v>
      </c>
      <c r="B20" s="1343"/>
      <c r="C20" s="461"/>
      <c r="D20" s="461"/>
      <c r="E20" s="461"/>
      <c r="F20" s="461"/>
      <c r="G20" s="461"/>
      <c r="H20" s="461"/>
      <c r="I20" s="461"/>
      <c r="J20" s="1331"/>
      <c r="K20" s="1332"/>
      <c r="L20" s="1351" t="s">
        <v>880</v>
      </c>
      <c r="M20" s="1352"/>
      <c r="N20" s="461"/>
      <c r="O20" s="461"/>
      <c r="P20" s="461"/>
      <c r="Q20" s="461"/>
      <c r="R20" s="471"/>
      <c r="S20" s="472"/>
      <c r="T20" s="472"/>
      <c r="U20" s="475" t="s">
        <v>877</v>
      </c>
    </row>
    <row r="21" spans="1:21" ht="13.5" thickBot="1" x14ac:dyDescent="0.35"/>
    <row r="22" spans="1:21" ht="13.5" thickBot="1" x14ac:dyDescent="0.35">
      <c r="B22" s="1337">
        <f>B15+7</f>
        <v>43255</v>
      </c>
      <c r="C22" s="1338"/>
      <c r="D22" s="1338"/>
      <c r="E22" s="1344"/>
      <c r="F22" s="1337">
        <f>B22+1</f>
        <v>43256</v>
      </c>
      <c r="G22" s="1338"/>
      <c r="H22" s="1338"/>
      <c r="I22" s="1338"/>
      <c r="J22" s="1337">
        <f>F22+1</f>
        <v>43257</v>
      </c>
      <c r="K22" s="1338"/>
      <c r="L22" s="1338"/>
      <c r="M22" s="1344"/>
      <c r="N22" s="1337">
        <f>J22+1</f>
        <v>43258</v>
      </c>
      <c r="O22" s="1338"/>
      <c r="P22" s="1338"/>
      <c r="Q22" s="1344"/>
      <c r="R22" s="1337">
        <f>N22+1</f>
        <v>43259</v>
      </c>
      <c r="S22" s="1338"/>
      <c r="T22" s="1338"/>
      <c r="U22" s="1344"/>
    </row>
    <row r="23" spans="1:21" ht="13.5" thickBot="1" x14ac:dyDescent="0.35">
      <c r="B23" s="1339"/>
      <c r="C23" s="1340"/>
      <c r="D23" s="1340"/>
      <c r="E23" s="1341"/>
      <c r="F23" s="1339"/>
      <c r="G23" s="1340"/>
      <c r="H23" s="1340"/>
      <c r="I23" s="1341"/>
      <c r="J23" s="1339"/>
      <c r="K23" s="1340"/>
      <c r="L23" s="1340"/>
      <c r="M23" s="1341"/>
      <c r="N23" s="1339"/>
      <c r="O23" s="1340"/>
      <c r="P23" s="1340"/>
      <c r="Q23" s="1341"/>
      <c r="R23" s="1339"/>
      <c r="S23" s="1340"/>
      <c r="T23" s="1340"/>
      <c r="U23" s="1341"/>
    </row>
    <row r="24" spans="1:21" ht="15.75" customHeight="1" thickBot="1" x14ac:dyDescent="0.35">
      <c r="A24" s="458" t="s">
        <v>863</v>
      </c>
      <c r="B24" s="459"/>
      <c r="C24" s="459"/>
      <c r="D24" s="459"/>
      <c r="E24" s="459"/>
      <c r="F24" s="1333" t="s">
        <v>873</v>
      </c>
      <c r="G24" s="1334"/>
      <c r="H24" s="1335"/>
      <c r="I24" s="1336"/>
      <c r="J24" s="459"/>
      <c r="K24" s="459"/>
      <c r="L24" s="459"/>
      <c r="M24" s="459"/>
      <c r="N24" s="1360" t="s">
        <v>872</v>
      </c>
      <c r="O24" s="1361"/>
      <c r="P24" s="1361"/>
      <c r="Q24" s="1362"/>
      <c r="R24" s="474" t="s">
        <v>875</v>
      </c>
      <c r="S24" s="467"/>
      <c r="T24" s="467"/>
      <c r="U24" s="468"/>
    </row>
    <row r="25" spans="1:21" ht="13.5" thickBot="1" x14ac:dyDescent="0.35">
      <c r="A25" s="460" t="s">
        <v>864</v>
      </c>
      <c r="B25" s="461"/>
      <c r="C25" s="461"/>
      <c r="D25" s="461"/>
      <c r="E25" s="461"/>
      <c r="F25" s="1345"/>
      <c r="G25" s="1346"/>
      <c r="H25" s="1347" t="s">
        <v>874</v>
      </c>
      <c r="I25" s="1348"/>
      <c r="J25" s="1351" t="s">
        <v>871</v>
      </c>
      <c r="K25" s="1367"/>
      <c r="L25" s="1367"/>
      <c r="M25" s="1352"/>
      <c r="N25" s="1355" t="s">
        <v>873</v>
      </c>
      <c r="O25" s="1356"/>
      <c r="P25" s="463"/>
      <c r="Q25" s="463"/>
      <c r="R25" s="469"/>
      <c r="S25" s="475" t="s">
        <v>876</v>
      </c>
      <c r="T25" s="1355" t="s">
        <v>874</v>
      </c>
      <c r="U25" s="1356"/>
    </row>
    <row r="26" spans="1:21" ht="13.5" thickBot="1" x14ac:dyDescent="0.35">
      <c r="A26" s="460" t="s">
        <v>865</v>
      </c>
      <c r="B26" s="1342"/>
      <c r="C26" s="459"/>
      <c r="D26" s="459"/>
      <c r="E26" s="459"/>
      <c r="F26" s="459"/>
      <c r="G26" s="459"/>
      <c r="H26" s="459"/>
      <c r="I26" s="459"/>
      <c r="J26" s="1349" t="s">
        <v>879</v>
      </c>
      <c r="K26" s="1350"/>
      <c r="L26" s="1353"/>
      <c r="M26" s="1354"/>
      <c r="N26" s="459"/>
      <c r="O26" s="459"/>
      <c r="P26" s="459"/>
      <c r="Q26" s="459"/>
      <c r="R26" s="469"/>
      <c r="S26" s="466"/>
      <c r="T26" s="475" t="s">
        <v>875</v>
      </c>
      <c r="U26" s="470"/>
    </row>
    <row r="27" spans="1:21" ht="13.5" thickBot="1" x14ac:dyDescent="0.35">
      <c r="A27" s="462" t="s">
        <v>866</v>
      </c>
      <c r="B27" s="1343"/>
      <c r="C27" s="461"/>
      <c r="D27" s="461"/>
      <c r="E27" s="461"/>
      <c r="F27" s="461"/>
      <c r="G27" s="461"/>
      <c r="H27" s="461"/>
      <c r="I27" s="461"/>
      <c r="J27" s="1331"/>
      <c r="K27" s="1332"/>
      <c r="L27" s="1351" t="s">
        <v>880</v>
      </c>
      <c r="M27" s="1352"/>
      <c r="N27" s="461"/>
      <c r="O27" s="461"/>
      <c r="P27" s="461"/>
      <c r="Q27" s="461"/>
      <c r="R27" s="471"/>
      <c r="S27" s="472"/>
      <c r="T27" s="472"/>
      <c r="U27" s="475" t="s">
        <v>877</v>
      </c>
    </row>
    <row r="28" spans="1:21" ht="13.5" thickBot="1" x14ac:dyDescent="0.35"/>
    <row r="29" spans="1:21" ht="13.5" thickBot="1" x14ac:dyDescent="0.35">
      <c r="B29" s="1337">
        <f>B22+7</f>
        <v>43262</v>
      </c>
      <c r="C29" s="1338"/>
      <c r="D29" s="1338"/>
      <c r="E29" s="1344"/>
      <c r="F29" s="1337">
        <f>B29+1</f>
        <v>43263</v>
      </c>
      <c r="G29" s="1338"/>
      <c r="H29" s="1338"/>
      <c r="I29" s="1338"/>
      <c r="J29" s="1337">
        <f>F29+1</f>
        <v>43264</v>
      </c>
      <c r="K29" s="1338"/>
      <c r="L29" s="1338"/>
      <c r="M29" s="1344"/>
      <c r="N29" s="1337">
        <f>J29+1</f>
        <v>43265</v>
      </c>
      <c r="O29" s="1338"/>
      <c r="P29" s="1338"/>
      <c r="Q29" s="1344"/>
      <c r="R29" s="1337">
        <f>N29+1</f>
        <v>43266</v>
      </c>
      <c r="S29" s="1338"/>
      <c r="T29" s="1338"/>
      <c r="U29" s="1344"/>
    </row>
    <row r="30" spans="1:21" ht="15.75" customHeight="1" thickBot="1" x14ac:dyDescent="0.35">
      <c r="B30" s="1339"/>
      <c r="C30" s="1340"/>
      <c r="D30" s="1340"/>
      <c r="E30" s="1341"/>
      <c r="F30" s="1339"/>
      <c r="G30" s="1340"/>
      <c r="H30" s="1340"/>
      <c r="I30" s="1341"/>
      <c r="J30" s="1339"/>
      <c r="K30" s="1340"/>
      <c r="L30" s="1340"/>
      <c r="M30" s="1341"/>
      <c r="N30" s="1339"/>
      <c r="O30" s="1340"/>
      <c r="P30" s="1340"/>
      <c r="Q30" s="1341"/>
      <c r="R30" s="1339"/>
      <c r="S30" s="1340"/>
      <c r="T30" s="1340"/>
      <c r="U30" s="1341"/>
    </row>
    <row r="31" spans="1:21" x14ac:dyDescent="0.3">
      <c r="A31" s="458" t="s">
        <v>863</v>
      </c>
      <c r="B31" s="1342"/>
      <c r="C31" s="459"/>
      <c r="D31" s="459"/>
      <c r="E31" s="459"/>
      <c r="F31" s="1333" t="s">
        <v>873</v>
      </c>
      <c r="G31" s="1334"/>
      <c r="H31" s="1335"/>
      <c r="I31" s="1336"/>
      <c r="J31" s="459"/>
      <c r="K31" s="459"/>
      <c r="L31" s="459"/>
      <c r="M31" s="459"/>
      <c r="N31" s="459"/>
      <c r="O31" s="459"/>
      <c r="P31" s="459"/>
      <c r="Q31" s="459"/>
      <c r="R31" s="474" t="s">
        <v>875</v>
      </c>
      <c r="S31" s="467"/>
      <c r="T31" s="467"/>
      <c r="U31" s="468"/>
    </row>
    <row r="32" spans="1:21" ht="13.5" thickBot="1" x14ac:dyDescent="0.35">
      <c r="A32" s="460" t="s">
        <v>864</v>
      </c>
      <c r="B32" s="1343"/>
      <c r="C32" s="461"/>
      <c r="D32" s="461"/>
      <c r="E32" s="461"/>
      <c r="F32" s="1345"/>
      <c r="G32" s="1346"/>
      <c r="H32" s="1347" t="s">
        <v>874</v>
      </c>
      <c r="I32" s="1348"/>
      <c r="J32" s="1357"/>
      <c r="K32" s="1358"/>
      <c r="L32" s="1358"/>
      <c r="M32" s="1359"/>
      <c r="N32" s="461"/>
      <c r="O32" s="461"/>
      <c r="P32" s="461"/>
      <c r="Q32" s="461"/>
      <c r="R32" s="469"/>
      <c r="S32" s="475" t="s">
        <v>876</v>
      </c>
      <c r="T32" s="466"/>
      <c r="U32" s="470"/>
    </row>
    <row r="33" spans="1:21" x14ac:dyDescent="0.3">
      <c r="A33" s="460" t="s">
        <v>865</v>
      </c>
      <c r="B33" s="1342"/>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343"/>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62"/>
  <sheetViews>
    <sheetView topLeftCell="A15" zoomScale="80" zoomScaleNormal="80" workbookViewId="0">
      <selection activeCell="B34" sqref="B34"/>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872" t="s">
        <v>16</v>
      </c>
      <c r="H10" s="873" t="s">
        <v>430</v>
      </c>
    </row>
    <row r="11" spans="1:8" s="215" customFormat="1" x14ac:dyDescent="0.35">
      <c r="A11" s="210"/>
      <c r="B11" s="211" t="s">
        <v>423</v>
      </c>
      <c r="C11" s="212" t="s">
        <v>597</v>
      </c>
      <c r="D11" s="211" t="str">
        <f>CONCATENATE(B11,".SF1")</f>
        <v>Res2.C5.SF1</v>
      </c>
      <c r="E11" s="212" t="s">
        <v>427</v>
      </c>
      <c r="F11" s="213"/>
      <c r="G11" s="872"/>
      <c r="H11" s="873"/>
    </row>
    <row r="12" spans="1:8" s="215" customFormat="1" x14ac:dyDescent="0.35">
      <c r="A12" s="210"/>
      <c r="B12" s="211" t="s">
        <v>424</v>
      </c>
      <c r="C12" s="212" t="s">
        <v>438</v>
      </c>
      <c r="D12" s="211" t="str">
        <f>CONCATENATE(B12,".SF1")</f>
        <v>Res2.C6.SF1</v>
      </c>
      <c r="E12" s="212" t="s">
        <v>428</v>
      </c>
      <c r="F12" s="213"/>
      <c r="G12" s="872"/>
      <c r="H12" s="873"/>
    </row>
    <row r="13" spans="1:8" s="215" customFormat="1" x14ac:dyDescent="0.35">
      <c r="A13" s="210"/>
      <c r="B13" s="211" t="s">
        <v>425</v>
      </c>
      <c r="C13" s="212" t="s">
        <v>439</v>
      </c>
      <c r="D13" s="211" t="str">
        <f>CONCATENATE(B13,".SF1")</f>
        <v>Res2.C7.SF1</v>
      </c>
      <c r="E13" s="212" t="s">
        <v>429</v>
      </c>
      <c r="F13" s="213"/>
      <c r="G13" s="872"/>
      <c r="H13" s="873"/>
    </row>
    <row r="14" spans="1:8" s="215" customFormat="1" ht="29" x14ac:dyDescent="0.35">
      <c r="A14" s="210"/>
      <c r="B14" s="211" t="s">
        <v>434</v>
      </c>
      <c r="C14" s="212" t="s">
        <v>441</v>
      </c>
      <c r="D14" s="211" t="str">
        <f>CONCATENATE(B14,".SF1")</f>
        <v>Res2.C10.SF1</v>
      </c>
      <c r="E14" s="212" t="s">
        <v>444</v>
      </c>
      <c r="F14" s="213"/>
      <c r="G14" s="876" t="s">
        <v>16</v>
      </c>
      <c r="H14" s="877" t="s">
        <v>446</v>
      </c>
    </row>
    <row r="15" spans="1:8" s="215" customFormat="1" ht="29" x14ac:dyDescent="0.35">
      <c r="A15" s="210"/>
      <c r="B15" s="211" t="s">
        <v>443</v>
      </c>
      <c r="C15" s="212" t="s">
        <v>442</v>
      </c>
      <c r="D15" s="211" t="str">
        <f>CONCATENATE(B15,".SF1")</f>
        <v>Res2.C11.SF1</v>
      </c>
      <c r="E15" s="212" t="s">
        <v>445</v>
      </c>
      <c r="F15" s="213"/>
      <c r="G15" s="876"/>
      <c r="H15" s="877"/>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866" t="s">
        <v>40</v>
      </c>
    </row>
    <row r="23" spans="1:8" s="239" customFormat="1" x14ac:dyDescent="0.35">
      <c r="A23" s="235"/>
      <c r="B23" s="236" t="s">
        <v>315</v>
      </c>
      <c r="C23" s="236" t="s">
        <v>309</v>
      </c>
      <c r="D23" s="236"/>
      <c r="E23" s="237"/>
      <c r="F23" s="238"/>
      <c r="G23" s="240"/>
      <c r="H23" s="866"/>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874" t="s">
        <v>16</v>
      </c>
      <c r="H35" s="875" t="s">
        <v>89</v>
      </c>
    </row>
    <row r="36" spans="1:8" s="253" customFormat="1" x14ac:dyDescent="0.35">
      <c r="A36" s="248"/>
      <c r="B36" s="249" t="s">
        <v>263</v>
      </c>
      <c r="C36" s="250" t="s">
        <v>254</v>
      </c>
      <c r="D36" s="250" t="s">
        <v>266</v>
      </c>
      <c r="E36" s="250" t="s">
        <v>258</v>
      </c>
      <c r="F36" s="251"/>
      <c r="G36" s="874"/>
      <c r="H36" s="875"/>
    </row>
    <row r="37" spans="1:8" s="253" customFormat="1" x14ac:dyDescent="0.35">
      <c r="A37" s="248"/>
      <c r="B37" s="249" t="s">
        <v>264</v>
      </c>
      <c r="C37" s="250" t="s">
        <v>255</v>
      </c>
      <c r="D37" s="250" t="s">
        <v>267</v>
      </c>
      <c r="E37" s="250" t="s">
        <v>259</v>
      </c>
      <c r="F37" s="251"/>
      <c r="G37" s="874"/>
      <c r="H37" s="875"/>
    </row>
    <row r="38" spans="1:8" s="253" customFormat="1" ht="29" x14ac:dyDescent="0.35">
      <c r="A38" s="248"/>
      <c r="B38" s="249"/>
      <c r="C38" s="250"/>
      <c r="D38" s="250" t="s">
        <v>268</v>
      </c>
      <c r="E38" s="250" t="s">
        <v>260</v>
      </c>
      <c r="F38" s="251"/>
      <c r="G38" s="874"/>
      <c r="H38" s="875"/>
    </row>
    <row r="39" spans="1:8" s="253" customFormat="1" x14ac:dyDescent="0.35">
      <c r="A39" s="248"/>
      <c r="B39" s="249"/>
      <c r="C39" s="250"/>
      <c r="D39" s="250" t="s">
        <v>269</v>
      </c>
      <c r="E39" s="250" t="s">
        <v>261</v>
      </c>
      <c r="F39" s="251"/>
      <c r="G39" s="874"/>
      <c r="H39" s="875"/>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870"/>
    </row>
    <row r="45" spans="1:8" s="267" customFormat="1" x14ac:dyDescent="0.35">
      <c r="A45" s="262"/>
      <c r="B45" s="263" t="s">
        <v>482</v>
      </c>
      <c r="C45" s="263" t="s">
        <v>480</v>
      </c>
      <c r="D45" s="263"/>
      <c r="E45" s="264"/>
      <c r="F45" s="265"/>
      <c r="G45" s="868" t="s">
        <v>13</v>
      </c>
      <c r="H45" s="870"/>
    </row>
    <row r="46" spans="1:8" s="267" customFormat="1" ht="29" x14ac:dyDescent="0.35">
      <c r="A46" s="262"/>
      <c r="B46" s="263" t="s">
        <v>483</v>
      </c>
      <c r="C46" s="264" t="s">
        <v>481</v>
      </c>
      <c r="D46" s="263" t="str">
        <f>CONCATENATE(B46,".SF1")</f>
        <v>Res2.C25.SF1</v>
      </c>
      <c r="E46" s="264" t="s">
        <v>111</v>
      </c>
      <c r="F46" s="265"/>
      <c r="G46" s="868"/>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867"/>
      <c r="G49" s="867" t="s">
        <v>13</v>
      </c>
      <c r="H49" s="279"/>
    </row>
    <row r="50" spans="1:8" s="280" customFormat="1" x14ac:dyDescent="0.35">
      <c r="A50" s="276"/>
      <c r="B50" s="277" t="s">
        <v>373</v>
      </c>
      <c r="C50" s="277" t="s">
        <v>364</v>
      </c>
      <c r="D50" s="277"/>
      <c r="E50" s="278"/>
      <c r="F50" s="867"/>
      <c r="G50" s="867"/>
      <c r="H50" s="279"/>
    </row>
    <row r="51" spans="1:8" s="280" customFormat="1" x14ac:dyDescent="0.35">
      <c r="A51" s="276"/>
      <c r="B51" s="277" t="s">
        <v>374</v>
      </c>
      <c r="C51" s="455" t="s">
        <v>365</v>
      </c>
      <c r="D51" s="277"/>
      <c r="E51" s="278"/>
      <c r="F51" s="867"/>
      <c r="G51" s="867"/>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878" t="s">
        <v>13</v>
      </c>
      <c r="H55" s="869" t="s">
        <v>63</v>
      </c>
    </row>
    <row r="56" spans="1:8" s="291" customFormat="1" x14ac:dyDescent="0.35">
      <c r="A56" s="287"/>
      <c r="B56" s="288" t="s">
        <v>516</v>
      </c>
      <c r="C56" s="288" t="s">
        <v>511</v>
      </c>
      <c r="D56" s="288"/>
      <c r="E56" s="289"/>
      <c r="F56" s="290"/>
      <c r="G56" s="878"/>
      <c r="H56" s="869"/>
    </row>
    <row r="57" spans="1:8" s="291" customFormat="1" x14ac:dyDescent="0.35">
      <c r="A57" s="287"/>
      <c r="B57" s="288" t="s">
        <v>517</v>
      </c>
      <c r="C57" s="288" t="s">
        <v>512</v>
      </c>
      <c r="D57" s="288"/>
      <c r="E57" s="289"/>
      <c r="F57" s="290"/>
      <c r="G57" s="878"/>
      <c r="H57" s="869"/>
    </row>
    <row r="58" spans="1:8" s="291" customFormat="1" x14ac:dyDescent="0.35">
      <c r="A58" s="287"/>
      <c r="B58" s="288" t="s">
        <v>518</v>
      </c>
      <c r="C58" s="288" t="s">
        <v>513</v>
      </c>
      <c r="D58" s="288" t="str">
        <f>CONCATENATE(B58,".SF1")</f>
        <v>Exp2.C6.SF1</v>
      </c>
      <c r="E58" s="289" t="s">
        <v>515</v>
      </c>
      <c r="F58" s="290"/>
      <c r="G58" s="878"/>
      <c r="H58" s="869"/>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865" t="s">
        <v>16</v>
      </c>
      <c r="H72" s="871"/>
    </row>
    <row r="73" spans="1:8" x14ac:dyDescent="0.35">
      <c r="B73" s="199" t="s">
        <v>198</v>
      </c>
      <c r="C73" s="200" t="s">
        <v>190</v>
      </c>
      <c r="D73" s="200"/>
      <c r="G73" s="865"/>
      <c r="H73" s="871"/>
    </row>
    <row r="74" spans="1:8" x14ac:dyDescent="0.35">
      <c r="B74" s="199" t="s">
        <v>199</v>
      </c>
      <c r="C74" s="200" t="s">
        <v>191</v>
      </c>
      <c r="D74" s="200"/>
      <c r="G74" s="865"/>
      <c r="H74" s="871"/>
    </row>
    <row r="75" spans="1:8" x14ac:dyDescent="0.35">
      <c r="B75" s="199" t="s">
        <v>200</v>
      </c>
      <c r="C75" s="200" t="s">
        <v>192</v>
      </c>
      <c r="D75" s="200"/>
      <c r="G75" s="865"/>
      <c r="H75" s="871"/>
    </row>
    <row r="76" spans="1:8" x14ac:dyDescent="0.35">
      <c r="B76" s="199" t="s">
        <v>201</v>
      </c>
      <c r="C76" s="199" t="s">
        <v>193</v>
      </c>
      <c r="D76" s="200"/>
      <c r="G76" s="865"/>
      <c r="H76" s="871"/>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865" t="s">
        <v>13</v>
      </c>
      <c r="H94" s="864" t="s">
        <v>542</v>
      </c>
    </row>
    <row r="95" spans="1:8" x14ac:dyDescent="0.35">
      <c r="D95" s="199" t="s">
        <v>216</v>
      </c>
      <c r="E95" s="200" t="s">
        <v>203</v>
      </c>
      <c r="G95" s="865"/>
      <c r="H95" s="864"/>
    </row>
    <row r="96" spans="1:8" x14ac:dyDescent="0.35">
      <c r="D96" s="199" t="s">
        <v>217</v>
      </c>
      <c r="E96" s="200" t="s">
        <v>204</v>
      </c>
      <c r="G96" s="865"/>
      <c r="H96" s="864"/>
    </row>
    <row r="97" spans="1:8" x14ac:dyDescent="0.35">
      <c r="B97" s="199" t="s">
        <v>218</v>
      </c>
      <c r="C97" s="199" t="s">
        <v>21</v>
      </c>
      <c r="D97" s="199" t="s">
        <v>222</v>
      </c>
      <c r="E97" s="200" t="s">
        <v>219</v>
      </c>
      <c r="G97" s="865" t="s">
        <v>13</v>
      </c>
    </row>
    <row r="98" spans="1:8" x14ac:dyDescent="0.35">
      <c r="D98" s="199" t="s">
        <v>223</v>
      </c>
      <c r="E98" s="200" t="s">
        <v>220</v>
      </c>
      <c r="G98" s="865"/>
    </row>
    <row r="99" spans="1:8" x14ac:dyDescent="0.35">
      <c r="D99" s="199" t="s">
        <v>224</v>
      </c>
      <c r="E99" s="200" t="s">
        <v>221</v>
      </c>
      <c r="G99" s="865"/>
    </row>
    <row r="100" spans="1:8" x14ac:dyDescent="0.35">
      <c r="B100" s="199" t="s">
        <v>225</v>
      </c>
      <c r="C100" s="199" t="s">
        <v>85</v>
      </c>
      <c r="D100" s="199" t="s">
        <v>230</v>
      </c>
      <c r="E100" s="200" t="s">
        <v>226</v>
      </c>
      <c r="G100" s="865" t="s">
        <v>13</v>
      </c>
    </row>
    <row r="101" spans="1:8" x14ac:dyDescent="0.35">
      <c r="C101" s="200"/>
      <c r="D101" s="199" t="s">
        <v>231</v>
      </c>
      <c r="E101" s="200" t="s">
        <v>227</v>
      </c>
      <c r="G101" s="865"/>
    </row>
    <row r="102" spans="1:8" x14ac:dyDescent="0.35">
      <c r="C102" s="200"/>
      <c r="D102" s="199" t="s">
        <v>232</v>
      </c>
      <c r="E102" s="200" t="s">
        <v>228</v>
      </c>
      <c r="G102" s="865"/>
    </row>
    <row r="103" spans="1:8" x14ac:dyDescent="0.35">
      <c r="C103" s="200"/>
      <c r="D103" s="199" t="s">
        <v>233</v>
      </c>
      <c r="E103" s="200" t="s">
        <v>229</v>
      </c>
      <c r="G103" s="865"/>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865" t="s">
        <v>13</v>
      </c>
      <c r="H117" s="216"/>
    </row>
    <row r="118" spans="1:8" ht="29" x14ac:dyDescent="0.35">
      <c r="D118" s="199" t="s">
        <v>396</v>
      </c>
      <c r="E118" s="200" t="s">
        <v>394</v>
      </c>
      <c r="G118" s="865"/>
    </row>
    <row r="119" spans="1:8" x14ac:dyDescent="0.35">
      <c r="B119" s="199" t="s">
        <v>397</v>
      </c>
      <c r="C119" s="200" t="s">
        <v>107</v>
      </c>
      <c r="D119" s="199" t="str">
        <f>CONCATENATE(B119,".SF1")</f>
        <v>Mod3.C4.SF1</v>
      </c>
      <c r="E119" s="200" t="s">
        <v>393</v>
      </c>
      <c r="G119" s="865" t="s">
        <v>13</v>
      </c>
    </row>
    <row r="120" spans="1:8" ht="29" x14ac:dyDescent="0.35">
      <c r="D120" s="199" t="s">
        <v>398</v>
      </c>
      <c r="E120" s="200" t="s">
        <v>394</v>
      </c>
      <c r="G120" s="865"/>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865" t="s">
        <v>13</v>
      </c>
    </row>
    <row r="127" spans="1:8" x14ac:dyDescent="0.35">
      <c r="D127" s="199" t="s">
        <v>490</v>
      </c>
      <c r="E127" s="200" t="s">
        <v>488</v>
      </c>
      <c r="G127" s="865"/>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865" t="s">
        <v>13</v>
      </c>
    </row>
    <row r="131" spans="1:8" ht="43.5" x14ac:dyDescent="0.35">
      <c r="C131" s="200"/>
      <c r="D131" s="200" t="s">
        <v>497</v>
      </c>
      <c r="E131" s="200" t="s">
        <v>492</v>
      </c>
      <c r="G131" s="865"/>
      <c r="H131" s="202" t="s">
        <v>493</v>
      </c>
    </row>
    <row r="133" spans="1:8" x14ac:dyDescent="0.35">
      <c r="A133" s="292" t="s">
        <v>61</v>
      </c>
    </row>
    <row r="134" spans="1:8" x14ac:dyDescent="0.35">
      <c r="B134" s="199" t="s">
        <v>505</v>
      </c>
      <c r="C134" s="199" t="s">
        <v>62</v>
      </c>
      <c r="D134" s="199" t="str">
        <f>CONCATENATE(B134,".SF1")</f>
        <v>Exp2.C2.SF1</v>
      </c>
      <c r="E134" s="200" t="s">
        <v>501</v>
      </c>
      <c r="G134" s="865" t="s">
        <v>13</v>
      </c>
    </row>
    <row r="135" spans="1:8" x14ac:dyDescent="0.35">
      <c r="D135" s="199" t="s">
        <v>507</v>
      </c>
      <c r="E135" s="200" t="s">
        <v>502</v>
      </c>
      <c r="G135" s="865"/>
    </row>
    <row r="136" spans="1:8" x14ac:dyDescent="0.35">
      <c r="D136" s="199" t="s">
        <v>508</v>
      </c>
      <c r="E136" s="200" t="s">
        <v>503</v>
      </c>
      <c r="G136" s="865"/>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865" t="s">
        <v>13</v>
      </c>
    </row>
    <row r="141" spans="1:8" x14ac:dyDescent="0.35">
      <c r="A141" s="292"/>
      <c r="G141" s="865"/>
      <c r="H141" s="202" t="s">
        <v>65</v>
      </c>
    </row>
    <row r="142" spans="1:8" x14ac:dyDescent="0.35">
      <c r="B142" s="199" t="s">
        <v>532</v>
      </c>
      <c r="C142" s="200" t="s">
        <v>117</v>
      </c>
      <c r="D142" s="199" t="str">
        <f t="shared" si="0"/>
        <v>Exp3.C4.SF1</v>
      </c>
      <c r="E142" s="200" t="s">
        <v>491</v>
      </c>
      <c r="G142" s="865"/>
      <c r="H142" s="203"/>
    </row>
    <row r="143" spans="1:8" x14ac:dyDescent="0.35">
      <c r="B143" s="199" t="s">
        <v>533</v>
      </c>
      <c r="C143" s="199" t="s">
        <v>528</v>
      </c>
      <c r="D143" s="199" t="str">
        <f t="shared" si="0"/>
        <v>Exp3.C5.SF1</v>
      </c>
      <c r="E143" s="200" t="s">
        <v>530</v>
      </c>
      <c r="G143" s="865"/>
      <c r="H143" s="203"/>
    </row>
    <row r="144" spans="1:8" x14ac:dyDescent="0.35">
      <c r="B144" s="199" t="s">
        <v>534</v>
      </c>
      <c r="C144" s="200" t="s">
        <v>529</v>
      </c>
      <c r="D144" s="199" t="str">
        <f t="shared" si="0"/>
        <v>Exp3.C6.SF1</v>
      </c>
      <c r="E144" s="200" t="s">
        <v>531</v>
      </c>
      <c r="G144" s="865"/>
      <c r="H144" s="203"/>
    </row>
    <row r="145" spans="1:8" x14ac:dyDescent="0.35">
      <c r="G145" s="865"/>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865" t="s">
        <v>13</v>
      </c>
    </row>
    <row r="153" spans="1:8" x14ac:dyDescent="0.35">
      <c r="D153" s="199" t="s">
        <v>592</v>
      </c>
      <c r="E153" s="200" t="s">
        <v>582</v>
      </c>
      <c r="G153" s="865"/>
    </row>
    <row r="154" spans="1:8" x14ac:dyDescent="0.35">
      <c r="D154" s="200"/>
    </row>
    <row r="162" spans="3:4" x14ac:dyDescent="0.35">
      <c r="C162" s="200"/>
      <c r="D162" s="200"/>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883" t="s">
        <v>681</v>
      </c>
      <c r="B1" s="884"/>
      <c r="C1" s="884"/>
      <c r="D1" s="884"/>
      <c r="E1" s="884"/>
      <c r="F1" s="883" t="s">
        <v>682</v>
      </c>
      <c r="G1" s="884"/>
      <c r="H1" s="884"/>
      <c r="I1" s="884"/>
      <c r="J1" s="884"/>
    </row>
    <row r="2" spans="1:10" s="117" customFormat="1" ht="13.5" customHeight="1" thickBot="1" x14ac:dyDescent="0.4">
      <c r="A2" s="885" t="s">
        <v>1268</v>
      </c>
      <c r="B2" s="886"/>
      <c r="C2" s="886"/>
      <c r="D2" s="886"/>
      <c r="E2" s="886"/>
      <c r="F2" s="887" t="s">
        <v>1269</v>
      </c>
      <c r="G2" s="888"/>
      <c r="H2" s="888"/>
      <c r="I2" s="888"/>
      <c r="J2" s="889"/>
    </row>
    <row r="3" spans="1:10" s="117" customFormat="1" ht="15.75" customHeight="1" thickBot="1" x14ac:dyDescent="0.4">
      <c r="F3" s="739"/>
      <c r="G3" s="739"/>
      <c r="H3" s="739"/>
      <c r="I3" s="739"/>
      <c r="J3" s="739"/>
    </row>
    <row r="4" spans="1:10" s="117" customFormat="1" ht="15" customHeight="1" x14ac:dyDescent="0.35">
      <c r="A4" s="883" t="s">
        <v>689</v>
      </c>
      <c r="B4" s="884"/>
      <c r="C4" s="884"/>
      <c r="D4" s="890"/>
      <c r="E4" s="883" t="s">
        <v>627</v>
      </c>
      <c r="F4" s="884"/>
      <c r="G4" s="890"/>
      <c r="H4" s="883" t="s">
        <v>2</v>
      </c>
      <c r="I4" s="884"/>
      <c r="J4" s="890"/>
    </row>
    <row r="5" spans="1:10" x14ac:dyDescent="0.3">
      <c r="A5" s="894"/>
      <c r="B5" s="895"/>
      <c r="C5" s="895"/>
      <c r="D5" s="896"/>
      <c r="E5" s="741"/>
      <c r="F5" s="879"/>
      <c r="G5" s="880"/>
      <c r="H5" s="742"/>
      <c r="I5" s="879"/>
      <c r="J5" s="880"/>
    </row>
    <row r="6" spans="1:10" ht="25.5" customHeight="1" x14ac:dyDescent="0.3">
      <c r="A6" s="894"/>
      <c r="B6" s="895"/>
      <c r="C6" s="895"/>
      <c r="D6" s="896"/>
      <c r="E6" s="741"/>
      <c r="F6" s="879"/>
      <c r="G6" s="880"/>
      <c r="H6" s="742"/>
      <c r="I6" s="879"/>
      <c r="J6" s="880"/>
    </row>
    <row r="7" spans="1:10" ht="25.5" customHeight="1" x14ac:dyDescent="0.3">
      <c r="A7" s="894"/>
      <c r="B7" s="895"/>
      <c r="C7" s="895"/>
      <c r="D7" s="896"/>
      <c r="E7" s="741"/>
      <c r="F7" s="879"/>
      <c r="G7" s="880"/>
      <c r="H7" s="742"/>
      <c r="I7" s="879"/>
      <c r="J7" s="880"/>
    </row>
    <row r="8" spans="1:10" ht="25.5" customHeight="1" x14ac:dyDescent="0.3">
      <c r="A8" s="894"/>
      <c r="B8" s="895"/>
      <c r="C8" s="895"/>
      <c r="D8" s="896"/>
      <c r="E8" s="741"/>
      <c r="F8" s="879"/>
      <c r="G8" s="880"/>
      <c r="H8" s="742"/>
      <c r="I8" s="879"/>
      <c r="J8" s="880"/>
    </row>
    <row r="9" spans="1:10" ht="25.5" customHeight="1" thickBot="1" x14ac:dyDescent="0.35">
      <c r="A9" s="897"/>
      <c r="B9" s="898"/>
      <c r="C9" s="898"/>
      <c r="D9" s="899"/>
      <c r="E9" s="743"/>
      <c r="F9" s="881"/>
      <c r="G9" s="882"/>
      <c r="H9" s="743"/>
      <c r="I9" s="881"/>
      <c r="J9" s="882"/>
    </row>
    <row r="10" spans="1:10" ht="13.5" thickBot="1" x14ac:dyDescent="0.35"/>
    <row r="11" spans="1:10" ht="15.75" customHeight="1" x14ac:dyDescent="0.3">
      <c r="A11" s="883" t="s">
        <v>676</v>
      </c>
      <c r="B11" s="884"/>
      <c r="C11" s="884"/>
      <c r="D11" s="884"/>
      <c r="E11" s="884"/>
      <c r="F11" s="883" t="s">
        <v>687</v>
      </c>
      <c r="G11" s="884"/>
      <c r="H11" s="884"/>
      <c r="I11" s="884"/>
      <c r="J11" s="890"/>
    </row>
    <row r="12" spans="1:10" ht="40.5" customHeight="1" thickBot="1" x14ac:dyDescent="0.35">
      <c r="A12" s="891"/>
      <c r="B12" s="892"/>
      <c r="C12" s="892"/>
      <c r="D12" s="892"/>
      <c r="E12" s="892"/>
      <c r="F12" s="891"/>
      <c r="G12" s="892"/>
      <c r="H12" s="892"/>
      <c r="I12" s="892"/>
      <c r="J12" s="893"/>
    </row>
    <row r="13" spans="1:10" ht="15.75" customHeight="1" thickBot="1" x14ac:dyDescent="0.35">
      <c r="J13" s="118"/>
    </row>
    <row r="14" spans="1:10" ht="15.75" customHeight="1" x14ac:dyDescent="0.3">
      <c r="A14" s="883" t="s">
        <v>692</v>
      </c>
      <c r="B14" s="884"/>
      <c r="C14" s="884"/>
      <c r="D14" s="884"/>
      <c r="E14" s="884"/>
      <c r="F14" s="883" t="s">
        <v>606</v>
      </c>
      <c r="G14" s="884"/>
      <c r="H14" s="884"/>
      <c r="I14" s="884"/>
      <c r="J14" s="890"/>
    </row>
    <row r="15" spans="1:10" ht="67.5" customHeight="1" thickBot="1" x14ac:dyDescent="0.35">
      <c r="A15" s="900"/>
      <c r="B15" s="901"/>
      <c r="C15" s="901"/>
      <c r="D15" s="901"/>
      <c r="E15" s="901"/>
      <c r="F15" s="902"/>
      <c r="G15" s="903"/>
      <c r="H15" s="903"/>
      <c r="I15" s="903"/>
      <c r="J15" s="904"/>
    </row>
    <row r="16" spans="1:10" ht="15" customHeight="1" thickBot="1" x14ac:dyDescent="0.35"/>
    <row r="17" spans="1:10" ht="15" customHeight="1" thickBot="1" x14ac:dyDescent="0.35">
      <c r="A17" s="905" t="s">
        <v>677</v>
      </c>
      <c r="B17" s="906"/>
      <c r="C17" s="906"/>
      <c r="D17" s="906"/>
      <c r="E17" s="906"/>
      <c r="F17" s="906"/>
      <c r="G17" s="906"/>
      <c r="H17" s="906"/>
      <c r="I17" s="906"/>
      <c r="J17" s="907"/>
    </row>
    <row r="18" spans="1:10" ht="15" customHeight="1" thickBot="1" x14ac:dyDescent="0.35">
      <c r="A18" s="908"/>
      <c r="B18" s="909"/>
      <c r="C18" s="909"/>
      <c r="D18" s="909"/>
      <c r="E18" s="909"/>
      <c r="F18" s="910"/>
      <c r="G18" s="910"/>
      <c r="H18" s="910"/>
      <c r="I18" s="910"/>
      <c r="J18" s="911"/>
    </row>
    <row r="19" spans="1:10" ht="15" customHeight="1" thickBot="1" x14ac:dyDescent="0.35">
      <c r="F19" s="118"/>
      <c r="G19" s="118"/>
      <c r="H19" s="118"/>
      <c r="I19" s="118"/>
    </row>
    <row r="20" spans="1:10" s="117" customFormat="1" ht="27" customHeight="1" x14ac:dyDescent="0.35">
      <c r="A20" s="740" t="s">
        <v>686</v>
      </c>
      <c r="B20" s="883" t="s">
        <v>683</v>
      </c>
      <c r="C20" s="884"/>
      <c r="D20" s="890"/>
      <c r="E20" s="883"/>
      <c r="F20" s="884"/>
      <c r="G20" s="890"/>
      <c r="H20" s="883"/>
      <c r="I20" s="884"/>
      <c r="J20" s="890"/>
    </row>
    <row r="21" spans="1:10" ht="15" customHeight="1" x14ac:dyDescent="0.3">
      <c r="A21" s="744" t="s">
        <v>678</v>
      </c>
      <c r="B21" s="912"/>
      <c r="C21" s="913"/>
      <c r="D21" s="914"/>
      <c r="E21" s="915"/>
      <c r="F21" s="913"/>
      <c r="G21" s="914"/>
      <c r="H21" s="912"/>
      <c r="I21" s="913"/>
      <c r="J21" s="914"/>
    </row>
    <row r="22" spans="1:10" ht="72.650000000000006" customHeight="1" x14ac:dyDescent="0.3">
      <c r="A22" s="745" t="s">
        <v>1255</v>
      </c>
      <c r="B22" s="916"/>
      <c r="C22" s="917"/>
      <c r="D22" s="918"/>
      <c r="E22" s="894"/>
      <c r="F22" s="919"/>
      <c r="G22" s="896"/>
      <c r="H22" s="920"/>
      <c r="I22" s="921"/>
      <c r="J22" s="922"/>
    </row>
    <row r="23" spans="1:10" x14ac:dyDescent="0.3">
      <c r="A23" s="744" t="s">
        <v>679</v>
      </c>
      <c r="B23" s="746"/>
      <c r="C23" s="929"/>
      <c r="D23" s="930"/>
      <c r="E23" s="747"/>
      <c r="F23" s="748"/>
      <c r="G23" s="749"/>
      <c r="H23" s="750"/>
      <c r="I23" s="751"/>
      <c r="J23" s="749"/>
    </row>
    <row r="24" spans="1:10" ht="65.150000000000006" customHeight="1" x14ac:dyDescent="0.3">
      <c r="A24" s="744"/>
      <c r="B24" s="752"/>
      <c r="C24" s="929"/>
      <c r="D24" s="930"/>
      <c r="E24" s="747"/>
      <c r="F24" s="748"/>
      <c r="G24" s="753"/>
      <c r="H24" s="747"/>
      <c r="I24" s="748"/>
      <c r="J24" s="749"/>
    </row>
    <row r="25" spans="1:10" x14ac:dyDescent="0.3">
      <c r="A25" s="744"/>
      <c r="B25" s="752"/>
      <c r="C25" s="748"/>
      <c r="D25" s="753"/>
      <c r="E25" s="747"/>
      <c r="F25" s="748"/>
      <c r="G25" s="753"/>
      <c r="H25" s="747"/>
      <c r="I25" s="748"/>
      <c r="J25" s="749"/>
    </row>
    <row r="26" spans="1:10" ht="55.5" customHeight="1" thickBot="1" x14ac:dyDescent="0.35">
      <c r="A26" s="744"/>
      <c r="B26" s="752"/>
      <c r="C26" s="748"/>
      <c r="D26" s="753"/>
      <c r="E26" s="747"/>
      <c r="F26" s="748"/>
      <c r="G26" s="753"/>
      <c r="H26" s="747"/>
      <c r="I26" s="748"/>
      <c r="J26" s="753"/>
    </row>
    <row r="27" spans="1:10" ht="30.65" customHeight="1" thickBot="1" x14ac:dyDescent="0.35">
      <c r="A27" s="754"/>
      <c r="B27" s="931"/>
      <c r="C27" s="932"/>
      <c r="D27" s="933"/>
      <c r="E27" s="934"/>
      <c r="F27" s="932"/>
      <c r="G27" s="933"/>
      <c r="H27" s="931"/>
      <c r="I27" s="935"/>
      <c r="J27" s="936"/>
    </row>
    <row r="28" spans="1:10" ht="88.5" customHeight="1" x14ac:dyDescent="0.3">
      <c r="A28" s="744"/>
      <c r="B28" s="937"/>
      <c r="C28" s="938"/>
      <c r="D28" s="939"/>
      <c r="E28" s="940"/>
      <c r="F28" s="941"/>
      <c r="G28" s="942"/>
      <c r="H28" s="940"/>
      <c r="I28" s="941"/>
      <c r="J28" s="942"/>
    </row>
    <row r="29" spans="1:10" ht="13.5" thickBot="1" x14ac:dyDescent="0.35">
      <c r="A29" s="755"/>
      <c r="B29" s="943"/>
      <c r="C29" s="944"/>
      <c r="D29" s="945"/>
      <c r="E29" s="943"/>
      <c r="F29" s="944"/>
      <c r="G29" s="945"/>
      <c r="H29" s="756"/>
      <c r="I29" s="757"/>
      <c r="J29" s="758"/>
    </row>
    <row r="30" spans="1:10" ht="15" customHeight="1" x14ac:dyDescent="0.3">
      <c r="A30" s="744" t="s">
        <v>680</v>
      </c>
      <c r="B30" s="946"/>
      <c r="C30" s="947"/>
      <c r="D30" s="948"/>
      <c r="E30" s="946"/>
      <c r="F30" s="947"/>
      <c r="G30" s="948"/>
      <c r="H30" s="949"/>
      <c r="I30" s="950"/>
      <c r="J30" s="951"/>
    </row>
    <row r="31" spans="1:10" ht="26.5" thickBot="1" x14ac:dyDescent="0.35">
      <c r="A31" s="755" t="s">
        <v>1264</v>
      </c>
      <c r="B31" s="923"/>
      <c r="C31" s="924"/>
      <c r="D31" s="925"/>
      <c r="E31" s="923"/>
      <c r="F31" s="924"/>
      <c r="G31" s="925"/>
      <c r="H31" s="926"/>
      <c r="I31" s="927"/>
      <c r="J31" s="92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L43"/>
  <sheetViews>
    <sheetView tabSelected="1" topLeftCell="A20" zoomScale="80" zoomScaleNormal="80" workbookViewId="0">
      <selection activeCell="E27" sqref="E27:G2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56" t="s">
        <v>681</v>
      </c>
      <c r="B1" s="957"/>
      <c r="C1" s="957"/>
      <c r="D1" s="957"/>
      <c r="E1" s="957"/>
      <c r="F1" s="956" t="s">
        <v>682</v>
      </c>
      <c r="G1" s="957"/>
      <c r="H1" s="957"/>
      <c r="I1" s="957"/>
      <c r="J1" s="957"/>
    </row>
    <row r="2" spans="1:10" s="117" customFormat="1" ht="13.5" customHeight="1" thickBot="1" x14ac:dyDescent="0.4">
      <c r="A2" s="967" t="str">
        <f>'2017-2018'!E2:E4</f>
        <v>Cycle 1 : Modéliser le comportement linéaire et non linéaire des systèmes.</v>
      </c>
      <c r="B2" s="968"/>
      <c r="C2" s="968"/>
      <c r="D2" s="968"/>
      <c r="E2" s="968"/>
      <c r="F2" s="969" t="str">
        <f>'2017-2018'!F2:F4</f>
        <v>Comment améliorer la fiabilité d'un modèle dans le but de minimiser les écarts modèle-réel ?</v>
      </c>
      <c r="G2" s="970"/>
      <c r="H2" s="970"/>
      <c r="I2" s="970"/>
      <c r="J2" s="971"/>
    </row>
    <row r="3" spans="1:10" ht="15.75" customHeight="1" thickBot="1" x14ac:dyDescent="0.4">
      <c r="F3" s="116"/>
      <c r="G3" s="116"/>
      <c r="H3" s="116"/>
      <c r="I3" s="116"/>
      <c r="J3" s="116"/>
    </row>
    <row r="4" spans="1:10" ht="15" customHeight="1" x14ac:dyDescent="0.3">
      <c r="A4" s="956" t="s">
        <v>689</v>
      </c>
      <c r="B4" s="957"/>
      <c r="C4" s="957"/>
      <c r="D4" s="958"/>
      <c r="E4" s="956" t="s">
        <v>627</v>
      </c>
      <c r="F4" s="957"/>
      <c r="G4" s="958"/>
      <c r="H4" s="956" t="s">
        <v>2</v>
      </c>
      <c r="I4" s="957"/>
      <c r="J4" s="958"/>
    </row>
    <row r="5" spans="1:10" x14ac:dyDescent="0.3">
      <c r="A5" s="972" t="s">
        <v>643</v>
      </c>
      <c r="B5" s="973"/>
      <c r="C5" s="973"/>
      <c r="D5" s="974"/>
      <c r="E5" s="119" t="s">
        <v>271</v>
      </c>
      <c r="F5" s="952" t="s">
        <v>90</v>
      </c>
      <c r="G5" s="953"/>
      <c r="H5" s="120" t="s">
        <v>274</v>
      </c>
      <c r="I5" s="952" t="s">
        <v>249</v>
      </c>
      <c r="J5" s="953"/>
    </row>
    <row r="6" spans="1:10" ht="25.5" customHeight="1" x14ac:dyDescent="0.3">
      <c r="A6" s="972"/>
      <c r="B6" s="973"/>
      <c r="C6" s="973"/>
      <c r="D6" s="974"/>
      <c r="E6" s="119"/>
      <c r="F6" s="952"/>
      <c r="G6" s="953"/>
      <c r="H6" s="120" t="s">
        <v>275</v>
      </c>
      <c r="I6" s="952" t="s">
        <v>250</v>
      </c>
      <c r="J6" s="953"/>
    </row>
    <row r="7" spans="1:10" ht="25.5" customHeight="1" x14ac:dyDescent="0.3">
      <c r="A7" s="972"/>
      <c r="B7" s="973"/>
      <c r="C7" s="973"/>
      <c r="D7" s="974"/>
      <c r="E7" s="119"/>
      <c r="F7" s="952"/>
      <c r="G7" s="953"/>
      <c r="H7" s="120" t="s">
        <v>276</v>
      </c>
      <c r="I7" s="952" t="s">
        <v>251</v>
      </c>
      <c r="J7" s="953"/>
    </row>
    <row r="8" spans="1:10" ht="25.5" customHeight="1" x14ac:dyDescent="0.3">
      <c r="A8" s="972"/>
      <c r="B8" s="973"/>
      <c r="C8" s="973"/>
      <c r="D8" s="974"/>
      <c r="E8" s="119" t="s">
        <v>293</v>
      </c>
      <c r="F8" s="952" t="s">
        <v>94</v>
      </c>
      <c r="G8" s="953"/>
      <c r="H8" s="120" t="s">
        <v>295</v>
      </c>
      <c r="I8" s="952" t="s">
        <v>95</v>
      </c>
      <c r="J8" s="953"/>
    </row>
    <row r="9" spans="1:10" ht="25.5" customHeight="1" thickBot="1" x14ac:dyDescent="0.35">
      <c r="A9" s="975"/>
      <c r="B9" s="976"/>
      <c r="C9" s="976"/>
      <c r="D9" s="977"/>
      <c r="E9" s="121" t="s">
        <v>391</v>
      </c>
      <c r="F9" s="954" t="s">
        <v>595</v>
      </c>
      <c r="G9" s="955"/>
      <c r="H9" s="121" t="s">
        <v>688</v>
      </c>
      <c r="I9" s="954" t="s">
        <v>105</v>
      </c>
      <c r="J9" s="955"/>
    </row>
    <row r="10" spans="1:10" ht="13.5" thickBot="1" x14ac:dyDescent="0.35"/>
    <row r="11" spans="1:10" ht="15.75" customHeight="1" x14ac:dyDescent="0.3">
      <c r="A11" s="956" t="s">
        <v>676</v>
      </c>
      <c r="B11" s="957"/>
      <c r="C11" s="957"/>
      <c r="D11" s="957"/>
      <c r="E11" s="957"/>
      <c r="F11" s="956" t="s">
        <v>687</v>
      </c>
      <c r="G11" s="957"/>
      <c r="H11" s="957"/>
      <c r="I11" s="957"/>
      <c r="J11" s="958"/>
    </row>
    <row r="12" spans="1:10" ht="40.5" customHeight="1" thickBot="1" x14ac:dyDescent="0.35">
      <c r="A12" s="964" t="s">
        <v>690</v>
      </c>
      <c r="B12" s="965"/>
      <c r="C12" s="965"/>
      <c r="D12" s="965"/>
      <c r="E12" s="965"/>
      <c r="F12" s="964" t="s">
        <v>691</v>
      </c>
      <c r="G12" s="965"/>
      <c r="H12" s="965"/>
      <c r="I12" s="965"/>
      <c r="J12" s="966"/>
    </row>
    <row r="13" spans="1:10" ht="15.75" customHeight="1" thickBot="1" x14ac:dyDescent="0.35">
      <c r="J13" s="118"/>
    </row>
    <row r="14" spans="1:10" ht="15.75" customHeight="1" x14ac:dyDescent="0.3">
      <c r="A14" s="956" t="s">
        <v>692</v>
      </c>
      <c r="B14" s="957"/>
      <c r="C14" s="957"/>
      <c r="D14" s="957"/>
      <c r="E14" s="957"/>
      <c r="F14" s="956" t="s">
        <v>606</v>
      </c>
      <c r="G14" s="957"/>
      <c r="H14" s="957"/>
      <c r="I14" s="957"/>
      <c r="J14" s="958"/>
    </row>
    <row r="15" spans="1:10" ht="67.5" customHeight="1" thickBot="1" x14ac:dyDescent="0.35">
      <c r="A15" s="959" t="s">
        <v>693</v>
      </c>
      <c r="B15" s="960"/>
      <c r="C15" s="960"/>
      <c r="D15" s="960"/>
      <c r="E15" s="960"/>
      <c r="F15" s="961" t="s">
        <v>694</v>
      </c>
      <c r="G15" s="962"/>
      <c r="H15" s="962"/>
      <c r="I15" s="962"/>
      <c r="J15" s="963"/>
    </row>
    <row r="16" spans="1:10" ht="15" customHeight="1" thickBot="1" x14ac:dyDescent="0.35"/>
    <row r="17" spans="1:12" ht="15" customHeight="1" thickBot="1" x14ac:dyDescent="0.35">
      <c r="A17" s="978" t="s">
        <v>677</v>
      </c>
      <c r="B17" s="979"/>
      <c r="C17" s="979"/>
      <c r="D17" s="979"/>
      <c r="E17" s="979"/>
      <c r="F17" s="979"/>
      <c r="G17" s="979"/>
      <c r="H17" s="979"/>
      <c r="I17" s="979"/>
      <c r="J17" s="980"/>
    </row>
    <row r="18" spans="1:12" ht="15" customHeight="1" thickBot="1" x14ac:dyDescent="0.35">
      <c r="A18" s="981" t="s">
        <v>695</v>
      </c>
      <c r="B18" s="982"/>
      <c r="C18" s="982"/>
      <c r="D18" s="982"/>
      <c r="E18" s="982"/>
      <c r="F18" s="983" t="s">
        <v>696</v>
      </c>
      <c r="G18" s="983"/>
      <c r="H18" s="983"/>
      <c r="I18" s="983"/>
      <c r="J18" s="984"/>
    </row>
    <row r="19" spans="1:12" ht="15" customHeight="1" thickBot="1" x14ac:dyDescent="0.35">
      <c r="F19" s="118"/>
      <c r="G19" s="118"/>
      <c r="H19" s="118"/>
      <c r="I19" s="118"/>
    </row>
    <row r="20" spans="1:12" s="117" customFormat="1" ht="27" customHeight="1" x14ac:dyDescent="0.35">
      <c r="A20" s="124" t="s">
        <v>686</v>
      </c>
      <c r="B20" s="985" t="s">
        <v>683</v>
      </c>
      <c r="C20" s="986"/>
      <c r="D20" s="987"/>
      <c r="E20" s="985" t="s">
        <v>684</v>
      </c>
      <c r="F20" s="986"/>
      <c r="G20" s="987"/>
      <c r="H20" s="985" t="s">
        <v>685</v>
      </c>
      <c r="I20" s="986"/>
      <c r="J20" s="987"/>
    </row>
    <row r="21" spans="1:12" ht="15" customHeight="1" x14ac:dyDescent="0.3">
      <c r="A21" s="122" t="s">
        <v>678</v>
      </c>
      <c r="B21" s="988" t="s">
        <v>1258</v>
      </c>
      <c r="C21" s="989"/>
      <c r="D21" s="990"/>
      <c r="E21" s="991" t="s">
        <v>1263</v>
      </c>
      <c r="F21" s="989"/>
      <c r="G21" s="990"/>
      <c r="H21" s="988" t="s">
        <v>1265</v>
      </c>
      <c r="I21" s="989"/>
      <c r="J21" s="990"/>
    </row>
    <row r="22" spans="1:12" ht="72.650000000000006" customHeight="1" x14ac:dyDescent="0.3">
      <c r="A22" s="659" t="s">
        <v>1255</v>
      </c>
      <c r="B22" s="1018" t="s">
        <v>1256</v>
      </c>
      <c r="C22" s="1019"/>
      <c r="D22" s="1020"/>
      <c r="E22" s="972" t="s">
        <v>1275</v>
      </c>
      <c r="F22" s="1021"/>
      <c r="G22" s="974"/>
      <c r="H22" s="1013" t="s">
        <v>1266</v>
      </c>
      <c r="I22" s="1014"/>
      <c r="J22" s="1015"/>
    </row>
    <row r="23" spans="1:12" ht="39" x14ac:dyDescent="0.3">
      <c r="A23" s="122" t="s">
        <v>679</v>
      </c>
      <c r="B23" s="660" t="s">
        <v>697</v>
      </c>
      <c r="C23" s="1016" t="s">
        <v>809</v>
      </c>
      <c r="D23" s="1017"/>
      <c r="E23" s="128" t="s">
        <v>1277</v>
      </c>
      <c r="F23" s="126" t="s">
        <v>1278</v>
      </c>
      <c r="G23" s="129"/>
      <c r="H23" s="130" t="s">
        <v>697</v>
      </c>
      <c r="I23" s="131" t="s">
        <v>705</v>
      </c>
      <c r="J23" s="129"/>
    </row>
    <row r="24" spans="1:12" ht="65.150000000000006" customHeight="1" x14ac:dyDescent="0.3">
      <c r="A24" s="122"/>
      <c r="B24" s="125" t="s">
        <v>698</v>
      </c>
      <c r="C24" s="1016" t="s">
        <v>1257</v>
      </c>
      <c r="D24" s="1017"/>
      <c r="E24" s="128" t="s">
        <v>1277</v>
      </c>
      <c r="F24" s="126" t="s">
        <v>1279</v>
      </c>
      <c r="G24" s="127"/>
      <c r="H24" s="128" t="s">
        <v>697</v>
      </c>
      <c r="I24" s="126" t="s">
        <v>706</v>
      </c>
      <c r="J24" s="129"/>
    </row>
    <row r="25" spans="1:12" ht="26" x14ac:dyDescent="0.3">
      <c r="A25" s="122"/>
      <c r="B25" s="125"/>
      <c r="C25" s="126"/>
      <c r="D25" s="127"/>
      <c r="E25" s="128"/>
      <c r="F25" s="126"/>
      <c r="G25" s="127"/>
      <c r="H25" s="128" t="s">
        <v>697</v>
      </c>
      <c r="I25" s="126" t="s">
        <v>700</v>
      </c>
      <c r="J25" s="129"/>
      <c r="L25" s="11">
        <f>EXP(-2)/25</f>
        <v>5.4134113294645077E-3</v>
      </c>
    </row>
    <row r="26" spans="1:12" ht="55.5" customHeight="1" thickBot="1" x14ac:dyDescent="0.35">
      <c r="A26" s="122"/>
      <c r="B26" s="125" t="s">
        <v>699</v>
      </c>
      <c r="C26" s="126" t="s">
        <v>1259</v>
      </c>
      <c r="D26" s="127"/>
      <c r="E26" s="128" t="s">
        <v>699</v>
      </c>
      <c r="F26" s="126" t="s">
        <v>1280</v>
      </c>
      <c r="G26" s="127"/>
      <c r="H26" s="128" t="s">
        <v>699</v>
      </c>
      <c r="I26" s="126" t="s">
        <v>701</v>
      </c>
      <c r="J26" s="127"/>
      <c r="L26" s="11">
        <f>1/L25</f>
        <v>184.72640247326626</v>
      </c>
    </row>
    <row r="27" spans="1:12" ht="30.65" customHeight="1" thickBot="1" x14ac:dyDescent="0.35">
      <c r="A27" s="132"/>
      <c r="B27" s="1007" t="s">
        <v>1260</v>
      </c>
      <c r="C27" s="1023"/>
      <c r="D27" s="1024"/>
      <c r="E27" s="1022" t="s">
        <v>1261</v>
      </c>
      <c r="F27" s="1023"/>
      <c r="G27" s="1024"/>
      <c r="H27" s="1007" t="s">
        <v>1262</v>
      </c>
      <c r="I27" s="1008"/>
      <c r="J27" s="1009"/>
    </row>
    <row r="28" spans="1:12" ht="88.5" customHeight="1" x14ac:dyDescent="0.3">
      <c r="A28" s="122"/>
      <c r="B28" s="1025" t="s">
        <v>1276</v>
      </c>
      <c r="C28" s="1026"/>
      <c r="D28" s="1027"/>
      <c r="E28" s="1010" t="s">
        <v>1276</v>
      </c>
      <c r="F28" s="1011"/>
      <c r="G28" s="1012"/>
      <c r="H28" s="1010" t="s">
        <v>1270</v>
      </c>
      <c r="I28" s="1011"/>
      <c r="J28" s="1012"/>
    </row>
    <row r="29" spans="1:12" ht="13.5" thickBot="1" x14ac:dyDescent="0.35">
      <c r="A29" s="123"/>
      <c r="B29" s="998"/>
      <c r="C29" s="999"/>
      <c r="D29" s="1000"/>
      <c r="E29" s="998"/>
      <c r="F29" s="999"/>
      <c r="G29" s="1000"/>
      <c r="H29" s="133"/>
      <c r="I29" s="134"/>
      <c r="J29" s="135"/>
    </row>
    <row r="30" spans="1:12" ht="15" customHeight="1" x14ac:dyDescent="0.3">
      <c r="A30" s="122" t="s">
        <v>680</v>
      </c>
      <c r="B30" s="1001"/>
      <c r="C30" s="1002"/>
      <c r="D30" s="1003"/>
      <c r="E30" s="1001"/>
      <c r="F30" s="1002"/>
      <c r="G30" s="1003"/>
      <c r="H30" s="1004"/>
      <c r="I30" s="1005"/>
      <c r="J30" s="1006"/>
    </row>
    <row r="31" spans="1:12" ht="26.5" thickBot="1" x14ac:dyDescent="0.35">
      <c r="A31" s="123" t="s">
        <v>1264</v>
      </c>
      <c r="B31" s="992" t="s">
        <v>604</v>
      </c>
      <c r="C31" s="993"/>
      <c r="D31" s="994"/>
      <c r="E31" s="992" t="s">
        <v>604</v>
      </c>
      <c r="F31" s="993"/>
      <c r="G31" s="994"/>
      <c r="H31" s="995" t="s">
        <v>604</v>
      </c>
      <c r="I31" s="996"/>
      <c r="J31" s="99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069" t="s">
        <v>681</v>
      </c>
      <c r="B1" s="1070"/>
      <c r="C1" s="1070"/>
      <c r="D1" s="1070"/>
      <c r="E1" s="1070"/>
      <c r="F1" s="1069" t="s">
        <v>682</v>
      </c>
      <c r="G1" s="1070"/>
      <c r="H1" s="1070"/>
      <c r="I1" s="1070"/>
      <c r="J1" s="1070"/>
    </row>
    <row r="2" spans="1:20" s="117" customFormat="1" ht="13.5" customHeight="1" thickBot="1" x14ac:dyDescent="0.4">
      <c r="A2" s="1078" t="str">
        <f>Cycles!A2</f>
        <v xml:space="preserve">Cycle 2 : Prévoir les performances des systèmes asservis. </v>
      </c>
      <c r="B2" s="1079"/>
      <c r="C2" s="1079"/>
      <c r="D2" s="1079"/>
      <c r="E2" s="1079"/>
      <c r="F2" s="1080" t="s">
        <v>663</v>
      </c>
      <c r="G2" s="1081"/>
      <c r="H2" s="1081"/>
      <c r="I2" s="1081"/>
      <c r="J2" s="1082"/>
    </row>
    <row r="3" spans="1:20" ht="15.75" customHeight="1" thickBot="1" x14ac:dyDescent="0.4">
      <c r="F3" s="116"/>
      <c r="G3" s="116"/>
      <c r="H3" s="116"/>
      <c r="I3" s="116"/>
      <c r="J3" s="116"/>
    </row>
    <row r="4" spans="1:20" ht="15" customHeight="1" x14ac:dyDescent="0.3">
      <c r="A4" s="1069" t="s">
        <v>689</v>
      </c>
      <c r="B4" s="1070"/>
      <c r="C4" s="1070"/>
      <c r="D4" s="1071"/>
      <c r="E4" s="1069" t="s">
        <v>627</v>
      </c>
      <c r="F4" s="1070"/>
      <c r="G4" s="1071"/>
      <c r="H4" s="1069" t="s">
        <v>2</v>
      </c>
      <c r="I4" s="1070"/>
      <c r="J4" s="1071"/>
    </row>
    <row r="5" spans="1:20" ht="29.25" customHeight="1" x14ac:dyDescent="0.3">
      <c r="A5" s="1037" t="s">
        <v>708</v>
      </c>
      <c r="B5" s="1038"/>
      <c r="C5" s="1038"/>
      <c r="D5" s="1039"/>
      <c r="E5" s="157" t="s">
        <v>392</v>
      </c>
      <c r="F5" s="1029" t="s">
        <v>390</v>
      </c>
      <c r="G5" s="1030"/>
      <c r="H5" s="158" t="s">
        <v>709</v>
      </c>
      <c r="I5" s="1029" t="s">
        <v>106</v>
      </c>
      <c r="J5" s="1030"/>
      <c r="Q5" s="1028"/>
      <c r="R5" s="1028"/>
      <c r="S5" s="11" t="s">
        <v>16</v>
      </c>
    </row>
    <row r="6" spans="1:20" ht="29.25" customHeight="1" x14ac:dyDescent="0.3">
      <c r="A6" s="1037"/>
      <c r="B6" s="1038"/>
      <c r="C6" s="1038"/>
      <c r="D6" s="1039"/>
      <c r="E6" s="157" t="s">
        <v>422</v>
      </c>
      <c r="F6" s="1029" t="s">
        <v>437</v>
      </c>
      <c r="G6" s="1030"/>
      <c r="H6" s="158"/>
      <c r="I6" s="1029"/>
      <c r="J6" s="1030"/>
      <c r="Q6" s="1028"/>
      <c r="R6" s="1028"/>
      <c r="S6" s="11" t="s">
        <v>16</v>
      </c>
      <c r="T6" s="11" t="s">
        <v>430</v>
      </c>
    </row>
    <row r="7" spans="1:20" ht="29.25" customHeight="1" x14ac:dyDescent="0.3">
      <c r="A7" s="1037"/>
      <c r="B7" s="1038"/>
      <c r="C7" s="1038"/>
      <c r="D7" s="1039"/>
      <c r="E7" s="157" t="s">
        <v>423</v>
      </c>
      <c r="F7" s="1029" t="s">
        <v>597</v>
      </c>
      <c r="G7" s="1030"/>
      <c r="H7" s="158" t="s">
        <v>710</v>
      </c>
      <c r="I7" s="1029" t="s">
        <v>427</v>
      </c>
      <c r="J7" s="1030"/>
      <c r="Q7" s="1028"/>
      <c r="R7" s="1028"/>
    </row>
    <row r="8" spans="1:20" ht="29.25" customHeight="1" x14ac:dyDescent="0.3">
      <c r="A8" s="1037"/>
      <c r="B8" s="1038"/>
      <c r="C8" s="1038"/>
      <c r="D8" s="1039"/>
      <c r="E8" s="157" t="s">
        <v>424</v>
      </c>
      <c r="F8" s="1029" t="s">
        <v>438</v>
      </c>
      <c r="G8" s="1030"/>
      <c r="H8" s="158" t="s">
        <v>711</v>
      </c>
      <c r="I8" s="1029" t="s">
        <v>428</v>
      </c>
      <c r="J8" s="1030"/>
      <c r="Q8" s="1028"/>
      <c r="R8" s="1028"/>
    </row>
    <row r="9" spans="1:20" ht="29.25" customHeight="1" x14ac:dyDescent="0.3">
      <c r="A9" s="1037"/>
      <c r="B9" s="1038"/>
      <c r="C9" s="1038"/>
      <c r="D9" s="1039"/>
      <c r="E9" s="157" t="s">
        <v>425</v>
      </c>
      <c r="F9" s="1029" t="s">
        <v>439</v>
      </c>
      <c r="G9" s="1030"/>
      <c r="H9" s="158" t="s">
        <v>712</v>
      </c>
      <c r="I9" s="1029" t="s">
        <v>429</v>
      </c>
      <c r="J9" s="1030"/>
    </row>
    <row r="10" spans="1:20" ht="29.25" customHeight="1" x14ac:dyDescent="0.3">
      <c r="A10" s="1037"/>
      <c r="B10" s="1038"/>
      <c r="C10" s="1038"/>
      <c r="D10" s="1039"/>
      <c r="E10" s="157" t="s">
        <v>434</v>
      </c>
      <c r="F10" s="1029" t="s">
        <v>441</v>
      </c>
      <c r="G10" s="1030"/>
      <c r="H10" s="158" t="s">
        <v>713</v>
      </c>
      <c r="I10" s="1029" t="s">
        <v>444</v>
      </c>
      <c r="J10" s="1030"/>
    </row>
    <row r="11" spans="1:20" ht="29.25" customHeight="1" thickBot="1" x14ac:dyDescent="0.35">
      <c r="A11" s="1075"/>
      <c r="B11" s="1076"/>
      <c r="C11" s="1076"/>
      <c r="D11" s="1077"/>
      <c r="E11" s="159" t="s">
        <v>443</v>
      </c>
      <c r="F11" s="1067" t="s">
        <v>442</v>
      </c>
      <c r="G11" s="1068"/>
      <c r="H11" s="159" t="s">
        <v>714</v>
      </c>
      <c r="I11" s="1067" t="s">
        <v>445</v>
      </c>
      <c r="J11" s="1068"/>
    </row>
    <row r="12" spans="1:20" ht="13.5" thickBot="1" x14ac:dyDescent="0.35">
      <c r="S12" s="11" t="s">
        <v>16</v>
      </c>
      <c r="T12" s="11" t="s">
        <v>446</v>
      </c>
    </row>
    <row r="13" spans="1:20" ht="15.75" customHeight="1" x14ac:dyDescent="0.3">
      <c r="A13" s="1069" t="s">
        <v>676</v>
      </c>
      <c r="B13" s="1070"/>
      <c r="C13" s="1070"/>
      <c r="D13" s="1070"/>
      <c r="E13" s="1070"/>
      <c r="F13" s="1069" t="s">
        <v>687</v>
      </c>
      <c r="G13" s="1070"/>
      <c r="H13" s="1070"/>
      <c r="I13" s="1070"/>
      <c r="J13" s="1071"/>
    </row>
    <row r="14" spans="1:20" ht="40.5" customHeight="1" thickBot="1" x14ac:dyDescent="0.35">
      <c r="A14" s="1072" t="s">
        <v>715</v>
      </c>
      <c r="B14" s="1073"/>
      <c r="C14" s="1073"/>
      <c r="D14" s="1073"/>
      <c r="E14" s="1073"/>
      <c r="F14" s="1072" t="s">
        <v>905</v>
      </c>
      <c r="G14" s="1073"/>
      <c r="H14" s="1073"/>
      <c r="I14" s="1073"/>
      <c r="J14" s="1074"/>
    </row>
    <row r="15" spans="1:20" ht="15.75" customHeight="1" thickBot="1" x14ac:dyDescent="0.35">
      <c r="J15" s="118"/>
    </row>
    <row r="16" spans="1:20" ht="15.75" customHeight="1" x14ac:dyDescent="0.3">
      <c r="A16" s="1069" t="s">
        <v>692</v>
      </c>
      <c r="B16" s="1070"/>
      <c r="C16" s="1070"/>
      <c r="D16" s="1070"/>
      <c r="E16" s="1070"/>
      <c r="F16" s="1069" t="s">
        <v>606</v>
      </c>
      <c r="G16" s="1070"/>
      <c r="H16" s="1070"/>
      <c r="I16" s="1070"/>
      <c r="J16" s="1071"/>
    </row>
    <row r="17" spans="1:10" ht="67.5" customHeight="1" thickBot="1" x14ac:dyDescent="0.35">
      <c r="A17" s="1052"/>
      <c r="B17" s="1053"/>
      <c r="C17" s="1053"/>
      <c r="D17" s="1053"/>
      <c r="E17" s="1053"/>
      <c r="F17" s="1054"/>
      <c r="G17" s="1055"/>
      <c r="H17" s="1055"/>
      <c r="I17" s="1055"/>
      <c r="J17" s="1056"/>
    </row>
    <row r="18" spans="1:10" ht="15" customHeight="1" thickBot="1" x14ac:dyDescent="0.35"/>
    <row r="19" spans="1:10" ht="15" customHeight="1" thickBot="1" x14ac:dyDescent="0.35">
      <c r="A19" s="1057" t="s">
        <v>677</v>
      </c>
      <c r="B19" s="1058"/>
      <c r="C19" s="1058"/>
      <c r="D19" s="1058"/>
      <c r="E19" s="1058"/>
      <c r="F19" s="1058"/>
      <c r="G19" s="1058"/>
      <c r="H19" s="1058"/>
      <c r="I19" s="1058"/>
      <c r="J19" s="1059"/>
    </row>
    <row r="20" spans="1:10" ht="15" customHeight="1" thickBot="1" x14ac:dyDescent="0.35">
      <c r="A20" s="1060"/>
      <c r="B20" s="1061"/>
      <c r="C20" s="1061"/>
      <c r="D20" s="1061"/>
      <c r="E20" s="1061"/>
      <c r="F20" s="1062"/>
      <c r="G20" s="1062"/>
      <c r="H20" s="1062"/>
      <c r="I20" s="1062"/>
      <c r="J20" s="1063"/>
    </row>
    <row r="21" spans="1:10" ht="15" customHeight="1" thickBot="1" x14ac:dyDescent="0.35">
      <c r="F21" s="118"/>
      <c r="G21" s="118"/>
      <c r="H21" s="118"/>
      <c r="I21" s="118"/>
    </row>
    <row r="22" spans="1:10" s="117" customFormat="1" ht="27" customHeight="1" x14ac:dyDescent="0.35">
      <c r="A22" s="136" t="s">
        <v>686</v>
      </c>
      <c r="B22" s="1064" t="s">
        <v>683</v>
      </c>
      <c r="C22" s="1065"/>
      <c r="D22" s="1066"/>
      <c r="E22" s="1064" t="s">
        <v>684</v>
      </c>
      <c r="F22" s="1065"/>
      <c r="G22" s="1066"/>
      <c r="H22" s="1064" t="s">
        <v>685</v>
      </c>
      <c r="I22" s="1065"/>
      <c r="J22" s="1066"/>
    </row>
    <row r="23" spans="1:10" ht="30" customHeight="1" x14ac:dyDescent="0.3">
      <c r="A23" s="137" t="s">
        <v>678</v>
      </c>
      <c r="B23" s="1037" t="s">
        <v>716</v>
      </c>
      <c r="C23" s="1038"/>
      <c r="D23" s="1039"/>
      <c r="E23" s="1040" t="s">
        <v>717</v>
      </c>
      <c r="F23" s="1041"/>
      <c r="G23" s="1042"/>
      <c r="H23" s="1040" t="s">
        <v>718</v>
      </c>
      <c r="I23" s="1041"/>
      <c r="J23" s="1042"/>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1043"/>
      <c r="C30" s="1044"/>
      <c r="D30" s="1045"/>
      <c r="E30" s="151"/>
      <c r="F30" s="152"/>
      <c r="G30" s="153"/>
      <c r="H30" s="154"/>
      <c r="I30" s="155"/>
      <c r="J30" s="156"/>
    </row>
    <row r="31" spans="1:10" ht="15" customHeight="1" x14ac:dyDescent="0.3">
      <c r="A31" s="137" t="s">
        <v>680</v>
      </c>
      <c r="B31" s="1046"/>
      <c r="C31" s="1047"/>
      <c r="D31" s="1048"/>
      <c r="E31" s="1046"/>
      <c r="F31" s="1047"/>
      <c r="G31" s="1048"/>
      <c r="H31" s="1049"/>
      <c r="I31" s="1050"/>
      <c r="J31" s="1051"/>
    </row>
    <row r="32" spans="1:10" ht="13.5" thickBot="1" x14ac:dyDescent="0.35">
      <c r="A32" s="150" t="s">
        <v>702</v>
      </c>
      <c r="B32" s="1031" t="s">
        <v>703</v>
      </c>
      <c r="C32" s="1032"/>
      <c r="D32" s="1033"/>
      <c r="E32" s="1031" t="s">
        <v>704</v>
      </c>
      <c r="F32" s="1032"/>
      <c r="G32" s="1033"/>
      <c r="H32" s="1034"/>
      <c r="I32" s="1035"/>
      <c r="J32" s="103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085" t="s">
        <v>681</v>
      </c>
      <c r="B1" s="1086"/>
      <c r="C1" s="1086"/>
      <c r="D1" s="1086"/>
      <c r="E1" s="1086"/>
      <c r="F1" s="1085" t="s">
        <v>682</v>
      </c>
      <c r="G1" s="1086"/>
      <c r="H1" s="1086"/>
      <c r="I1" s="1086"/>
      <c r="J1" s="1086"/>
    </row>
    <row r="2" spans="1:22" s="117" customFormat="1" ht="13.5" customHeight="1" thickBot="1" x14ac:dyDescent="0.4">
      <c r="A2" s="1087" t="str">
        <f>Tri_Semestre!A17</f>
        <v xml:space="preserve">Cycle 3 : Concevoir la partie commande des systèmes asservis afin de valider leurs performances. </v>
      </c>
      <c r="B2" s="1088"/>
      <c r="C2" s="1088"/>
      <c r="D2" s="1088"/>
      <c r="E2" s="1088"/>
      <c r="F2" s="1089" t="s">
        <v>1233</v>
      </c>
      <c r="G2" s="1090"/>
      <c r="H2" s="1090"/>
      <c r="I2" s="1090"/>
      <c r="J2" s="1091"/>
    </row>
    <row r="3" spans="1:22" ht="15.75" customHeight="1" thickBot="1" x14ac:dyDescent="0.4">
      <c r="F3" s="116"/>
      <c r="G3" s="116"/>
      <c r="H3" s="116"/>
      <c r="I3" s="116"/>
      <c r="J3" s="116"/>
    </row>
    <row r="4" spans="1:22" ht="15" customHeight="1" x14ac:dyDescent="0.3">
      <c r="A4" s="1085" t="s">
        <v>689</v>
      </c>
      <c r="B4" s="1086"/>
      <c r="C4" s="1086"/>
      <c r="D4" s="1092"/>
      <c r="E4" s="1085" t="s">
        <v>627</v>
      </c>
      <c r="F4" s="1086"/>
      <c r="G4" s="1092"/>
      <c r="H4" s="1085" t="s">
        <v>2</v>
      </c>
      <c r="I4" s="1086"/>
      <c r="J4" s="1092"/>
    </row>
    <row r="5" spans="1:22" ht="29.25" customHeight="1" x14ac:dyDescent="0.3">
      <c r="A5" s="1098"/>
      <c r="B5" s="1099"/>
      <c r="C5" s="1099"/>
      <c r="D5" s="1100"/>
      <c r="E5" s="589"/>
      <c r="F5" s="1083"/>
      <c r="G5" s="1084"/>
      <c r="H5" s="590"/>
      <c r="I5" s="1083"/>
      <c r="J5" s="1084"/>
    </row>
    <row r="6" spans="1:22" ht="29.25" customHeight="1" x14ac:dyDescent="0.3">
      <c r="A6" s="1098"/>
      <c r="B6" s="1099"/>
      <c r="C6" s="1099"/>
      <c r="D6" s="1100"/>
      <c r="E6" s="589" t="s">
        <v>408</v>
      </c>
      <c r="F6" s="1083" t="s">
        <v>49</v>
      </c>
      <c r="G6" s="1084" t="str">
        <f>CONCATENATE(E6,".SF1")</f>
        <v>Res1.C4.SF1</v>
      </c>
      <c r="H6" s="590" t="s">
        <v>407</v>
      </c>
      <c r="I6" s="1083"/>
      <c r="J6" s="1084"/>
    </row>
    <row r="7" spans="1:22" ht="29.25" customHeight="1" x14ac:dyDescent="0.3">
      <c r="A7" s="1098"/>
      <c r="B7" s="1099"/>
      <c r="C7" s="1099"/>
      <c r="D7" s="1100"/>
      <c r="E7" s="589" t="s">
        <v>557</v>
      </c>
      <c r="F7" s="1083" t="s">
        <v>121</v>
      </c>
      <c r="G7" s="1084" t="str">
        <f>CONCATENATE(E7,".SF1")</f>
        <v>Con.C2.SF1</v>
      </c>
      <c r="H7" s="590" t="s">
        <v>69</v>
      </c>
      <c r="I7" s="1083"/>
      <c r="J7" s="1084"/>
    </row>
    <row r="8" spans="1:22" ht="29.25" customHeight="1" x14ac:dyDescent="0.35">
      <c r="A8" s="1098"/>
      <c r="B8" s="1099"/>
      <c r="C8" s="1099"/>
      <c r="D8" s="1100"/>
      <c r="E8" s="589"/>
      <c r="F8" s="1083"/>
      <c r="G8" s="1084"/>
      <c r="H8" s="590"/>
      <c r="I8" s="1083"/>
      <c r="J8" s="1084"/>
      <c r="O8" s="217" t="s">
        <v>600</v>
      </c>
      <c r="P8" s="218"/>
      <c r="Q8" s="219"/>
      <c r="R8" s="218"/>
      <c r="S8" s="219"/>
      <c r="T8" s="220"/>
      <c r="U8" s="221"/>
      <c r="V8" s="221"/>
    </row>
    <row r="9" spans="1:22" ht="29.25" customHeight="1" x14ac:dyDescent="0.35">
      <c r="A9" s="1098"/>
      <c r="B9" s="1099"/>
      <c r="C9" s="1099"/>
      <c r="D9" s="1100"/>
      <c r="E9" s="589"/>
      <c r="F9" s="1083"/>
      <c r="G9" s="1084"/>
      <c r="H9" s="590"/>
      <c r="I9" s="1083"/>
      <c r="J9" s="1084"/>
      <c r="O9" s="223"/>
      <c r="P9" s="224" t="s">
        <v>408</v>
      </c>
      <c r="Q9" s="224" t="s">
        <v>49</v>
      </c>
      <c r="R9" s="224" t="str">
        <f>CONCATENATE(P9,".SF1")</f>
        <v>Res1.C4.SF1</v>
      </c>
      <c r="S9" s="225" t="s">
        <v>407</v>
      </c>
      <c r="T9" s="226"/>
      <c r="U9" s="226" t="s">
        <v>16</v>
      </c>
      <c r="V9" s="227" t="s">
        <v>409</v>
      </c>
    </row>
    <row r="10" spans="1:22" ht="29.25" customHeight="1" x14ac:dyDescent="0.35">
      <c r="A10" s="1098"/>
      <c r="B10" s="1099"/>
      <c r="C10" s="1099"/>
      <c r="D10" s="1100"/>
      <c r="E10" s="589"/>
      <c r="F10" s="1083"/>
      <c r="G10" s="1084"/>
      <c r="H10" s="590"/>
      <c r="I10" s="1083"/>
      <c r="J10" s="1084"/>
      <c r="O10" s="223"/>
      <c r="P10" s="224" t="s">
        <v>557</v>
      </c>
      <c r="Q10" s="224" t="s">
        <v>121</v>
      </c>
      <c r="R10" s="224" t="str">
        <f>CONCATENATE(P10,".SF1")</f>
        <v>Con.C2.SF1</v>
      </c>
      <c r="S10" s="225" t="s">
        <v>69</v>
      </c>
      <c r="T10" s="226"/>
      <c r="U10" s="226" t="s">
        <v>13</v>
      </c>
      <c r="V10" s="227" t="s">
        <v>553</v>
      </c>
    </row>
    <row r="11" spans="1:22" ht="29.25" customHeight="1" thickBot="1" x14ac:dyDescent="0.35">
      <c r="A11" s="1101"/>
      <c r="B11" s="1102"/>
      <c r="C11" s="1102"/>
      <c r="D11" s="1103"/>
      <c r="E11" s="591"/>
      <c r="F11" s="1093"/>
      <c r="G11" s="1094"/>
      <c r="H11" s="591"/>
      <c r="I11" s="1093"/>
      <c r="J11" s="1094"/>
    </row>
    <row r="12" spans="1:22" ht="13.5" thickBot="1" x14ac:dyDescent="0.35"/>
    <row r="13" spans="1:22" ht="15.75" customHeight="1" x14ac:dyDescent="0.3">
      <c r="A13" s="1085" t="s">
        <v>676</v>
      </c>
      <c r="B13" s="1086"/>
      <c r="C13" s="1086"/>
      <c r="D13" s="1086"/>
      <c r="E13" s="1086"/>
      <c r="F13" s="1085" t="s">
        <v>687</v>
      </c>
      <c r="G13" s="1086"/>
      <c r="H13" s="1086"/>
      <c r="I13" s="1086"/>
      <c r="J13" s="1092"/>
    </row>
    <row r="14" spans="1:22" ht="40.5" customHeight="1" thickBot="1" x14ac:dyDescent="0.35">
      <c r="A14" s="1095"/>
      <c r="B14" s="1096"/>
      <c r="C14" s="1096"/>
      <c r="D14" s="1096"/>
      <c r="E14" s="1096"/>
      <c r="F14" s="1095"/>
      <c r="G14" s="1096"/>
      <c r="H14" s="1096"/>
      <c r="I14" s="1096"/>
      <c r="J14" s="1097"/>
    </row>
    <row r="15" spans="1:22" ht="15.75" customHeight="1" thickBot="1" x14ac:dyDescent="0.35">
      <c r="J15" s="118"/>
    </row>
    <row r="16" spans="1:22" ht="15.75" customHeight="1" x14ac:dyDescent="0.3">
      <c r="A16" s="1085" t="s">
        <v>692</v>
      </c>
      <c r="B16" s="1086"/>
      <c r="C16" s="1086"/>
      <c r="D16" s="1086"/>
      <c r="E16" s="1086"/>
      <c r="F16" s="1085" t="s">
        <v>606</v>
      </c>
      <c r="G16" s="1086"/>
      <c r="H16" s="1086"/>
      <c r="I16" s="1086"/>
      <c r="J16" s="1092"/>
    </row>
    <row r="17" spans="1:10" ht="67.5" customHeight="1" thickBot="1" x14ac:dyDescent="0.35">
      <c r="A17" s="1104"/>
      <c r="B17" s="1105"/>
      <c r="C17" s="1105"/>
      <c r="D17" s="1105"/>
      <c r="E17" s="1105"/>
      <c r="F17" s="1106"/>
      <c r="G17" s="1107"/>
      <c r="H17" s="1107"/>
      <c r="I17" s="1107"/>
      <c r="J17" s="1108"/>
    </row>
    <row r="18" spans="1:10" ht="15" customHeight="1" thickBot="1" x14ac:dyDescent="0.35"/>
    <row r="19" spans="1:10" ht="15" customHeight="1" thickBot="1" x14ac:dyDescent="0.35">
      <c r="A19" s="1109" t="s">
        <v>677</v>
      </c>
      <c r="B19" s="1110"/>
      <c r="C19" s="1110"/>
      <c r="D19" s="1110"/>
      <c r="E19" s="1110"/>
      <c r="F19" s="1110"/>
      <c r="G19" s="1110"/>
      <c r="H19" s="1110"/>
      <c r="I19" s="1110"/>
      <c r="J19" s="1111"/>
    </row>
    <row r="20" spans="1:10" ht="15" customHeight="1" thickBot="1" x14ac:dyDescent="0.35">
      <c r="A20" s="1115"/>
      <c r="B20" s="1116"/>
      <c r="C20" s="1116"/>
      <c r="D20" s="1116"/>
      <c r="E20" s="1116"/>
      <c r="F20" s="1117"/>
      <c r="G20" s="1117"/>
      <c r="H20" s="1117"/>
      <c r="I20" s="1117"/>
      <c r="J20" s="1118"/>
    </row>
    <row r="21" spans="1:10" ht="15" customHeight="1" thickBot="1" x14ac:dyDescent="0.35">
      <c r="F21" s="118"/>
      <c r="G21" s="118"/>
      <c r="H21" s="118"/>
      <c r="I21" s="118"/>
    </row>
    <row r="22" spans="1:10" s="117" customFormat="1" ht="27" customHeight="1" x14ac:dyDescent="0.35">
      <c r="A22" s="588" t="s">
        <v>686</v>
      </c>
      <c r="B22" s="1112" t="s">
        <v>683</v>
      </c>
      <c r="C22" s="1113"/>
      <c r="D22" s="1114"/>
      <c r="E22" s="1112" t="s">
        <v>684</v>
      </c>
      <c r="F22" s="1113"/>
      <c r="G22" s="1114"/>
      <c r="H22" s="1112" t="s">
        <v>685</v>
      </c>
      <c r="I22" s="1113"/>
      <c r="J22" s="1114"/>
    </row>
    <row r="23" spans="1:10" ht="30" customHeight="1" x14ac:dyDescent="0.3">
      <c r="A23" s="592" t="s">
        <v>678</v>
      </c>
      <c r="B23" s="1098" t="s">
        <v>1224</v>
      </c>
      <c r="C23" s="1099"/>
      <c r="D23" s="1100"/>
      <c r="E23" s="1119" t="s">
        <v>1225</v>
      </c>
      <c r="F23" s="1120"/>
      <c r="G23" s="1121"/>
      <c r="H23" s="1119" t="s">
        <v>1226</v>
      </c>
      <c r="I23" s="1120"/>
      <c r="J23" s="1121"/>
    </row>
    <row r="24" spans="1:10" x14ac:dyDescent="0.3">
      <c r="A24" s="592" t="s">
        <v>679</v>
      </c>
      <c r="B24" s="1140" t="s">
        <v>1222</v>
      </c>
      <c r="C24" s="1141"/>
      <c r="D24" s="1142"/>
      <c r="E24" s="596"/>
      <c r="F24" s="594"/>
      <c r="G24" s="597"/>
      <c r="H24" s="598"/>
      <c r="I24" s="599"/>
      <c r="J24" s="597"/>
    </row>
    <row r="25" spans="1:10" ht="39" customHeight="1" x14ac:dyDescent="0.3">
      <c r="A25" s="592"/>
      <c r="B25" s="593" t="s">
        <v>1223</v>
      </c>
      <c r="C25" s="594"/>
      <c r="D25" s="595"/>
      <c r="E25" s="1158" t="s">
        <v>1227</v>
      </c>
      <c r="F25" s="1159"/>
      <c r="G25" s="1160"/>
      <c r="H25" s="596"/>
      <c r="I25" s="594"/>
      <c r="J25" s="597"/>
    </row>
    <row r="26" spans="1:10" x14ac:dyDescent="0.3">
      <c r="A26" s="592"/>
      <c r="B26" s="1143" t="s">
        <v>1228</v>
      </c>
      <c r="C26" s="1144"/>
      <c r="D26" s="1145"/>
      <c r="E26" s="1146" t="s">
        <v>1229</v>
      </c>
      <c r="F26" s="1147"/>
      <c r="G26" s="1148"/>
      <c r="H26" s="1146" t="s">
        <v>1230</v>
      </c>
      <c r="I26" s="1147"/>
      <c r="J26" s="1148"/>
    </row>
    <row r="27" spans="1:10" ht="13.5" thickBot="1" x14ac:dyDescent="0.35">
      <c r="A27" s="592"/>
      <c r="B27" s="593"/>
      <c r="C27" s="594"/>
      <c r="D27" s="595"/>
      <c r="E27" s="596"/>
      <c r="F27" s="594"/>
      <c r="G27" s="595"/>
      <c r="H27" s="596"/>
      <c r="I27" s="594"/>
      <c r="J27" s="595"/>
    </row>
    <row r="28" spans="1:10" ht="45" customHeight="1" x14ac:dyDescent="0.3">
      <c r="A28" s="600"/>
      <c r="B28" s="1149" t="s">
        <v>1235</v>
      </c>
      <c r="C28" s="1150"/>
      <c r="D28" s="1151"/>
      <c r="E28" s="1161" t="s">
        <v>1228</v>
      </c>
      <c r="F28" s="1150"/>
      <c r="G28" s="1151"/>
      <c r="H28" s="1137"/>
      <c r="I28" s="1138"/>
      <c r="J28" s="1139"/>
    </row>
    <row r="29" spans="1:10" ht="14.5" customHeight="1" x14ac:dyDescent="0.3">
      <c r="A29" s="592"/>
      <c r="B29" s="1155" t="s">
        <v>1234</v>
      </c>
      <c r="C29" s="1156"/>
      <c r="D29" s="1157"/>
      <c r="E29" s="596"/>
      <c r="F29" s="594"/>
      <c r="G29" s="595"/>
      <c r="H29" s="596"/>
      <c r="I29" s="594"/>
      <c r="J29" s="595"/>
    </row>
    <row r="30" spans="1:10" ht="14.5" customHeight="1" x14ac:dyDescent="0.3">
      <c r="A30" s="592"/>
      <c r="B30" s="1155" t="s">
        <v>1231</v>
      </c>
      <c r="C30" s="1156"/>
      <c r="D30" s="1157"/>
      <c r="E30" s="596"/>
      <c r="F30" s="594"/>
      <c r="G30" s="595"/>
      <c r="H30" s="596"/>
      <c r="I30" s="594"/>
      <c r="J30" s="595"/>
    </row>
    <row r="31" spans="1:10" ht="14.5" customHeight="1" x14ac:dyDescent="0.3">
      <c r="A31" s="592"/>
      <c r="B31" s="1152" t="s">
        <v>1236</v>
      </c>
      <c r="C31" s="1156"/>
      <c r="D31" s="1157"/>
      <c r="E31" s="596"/>
      <c r="F31" s="594"/>
      <c r="G31" s="595"/>
      <c r="H31" s="596"/>
      <c r="I31" s="594"/>
      <c r="J31" s="595"/>
    </row>
    <row r="32" spans="1:10" ht="26.15" customHeight="1" x14ac:dyDescent="0.3">
      <c r="A32" s="592"/>
      <c r="B32" s="1152" t="s">
        <v>1232</v>
      </c>
      <c r="C32" s="1153"/>
      <c r="D32" s="1154"/>
      <c r="E32" s="596"/>
      <c r="F32" s="594"/>
      <c r="G32" s="595"/>
      <c r="H32" s="596"/>
      <c r="I32" s="594"/>
      <c r="J32" s="595"/>
    </row>
    <row r="33" spans="1:10" ht="13.5" thickBot="1" x14ac:dyDescent="0.35">
      <c r="A33" s="601"/>
      <c r="B33" s="1122"/>
      <c r="C33" s="1123"/>
      <c r="D33" s="1124"/>
      <c r="E33" s="605"/>
      <c r="F33" s="606"/>
      <c r="G33" s="607"/>
      <c r="H33" s="602"/>
      <c r="I33" s="603"/>
      <c r="J33" s="604"/>
    </row>
    <row r="34" spans="1:10" ht="15" customHeight="1" x14ac:dyDescent="0.3">
      <c r="A34" s="592" t="s">
        <v>680</v>
      </c>
      <c r="B34" s="1125"/>
      <c r="C34" s="1126"/>
      <c r="D34" s="1127"/>
      <c r="E34" s="1125"/>
      <c r="F34" s="1126"/>
      <c r="G34" s="1127"/>
      <c r="H34" s="1128"/>
      <c r="I34" s="1129"/>
      <c r="J34" s="1130"/>
    </row>
    <row r="35" spans="1:10" ht="13.5" thickBot="1" x14ac:dyDescent="0.35">
      <c r="A35" s="601" t="s">
        <v>702</v>
      </c>
      <c r="B35" s="1131"/>
      <c r="C35" s="1132"/>
      <c r="D35" s="1133"/>
      <c r="E35" s="1131"/>
      <c r="F35" s="1132"/>
      <c r="G35" s="1133"/>
      <c r="H35" s="1134"/>
      <c r="I35" s="1135"/>
      <c r="J35" s="1136"/>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A12"/>
  <sheetViews>
    <sheetView topLeftCell="A10" zoomScale="70" zoomScaleNormal="70" workbookViewId="0">
      <selection activeCell="D40" sqref="D40"/>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1164" t="str">
        <f>Tri_Semestre!A1</f>
        <v>Cycle 1 : Modéliser le comportement linéaire et non linéaire des systèmes.</v>
      </c>
      <c r="F2" s="861" t="s">
        <v>672</v>
      </c>
      <c r="G2" s="849" t="s">
        <v>643</v>
      </c>
      <c r="H2" s="1167" t="str">
        <f>Tri_Semestre!B7</f>
        <v>Mod2.C1, Mod2.C8, Mod3.C1</v>
      </c>
      <c r="I2" s="1167" t="str">
        <f>Tri_Semestre!D7</f>
        <v>Mod2.C1.SF4, Mod2.C1.SF5, Mod2.C1.SF6, Mod2.C8.SF1, Mod3.C1.SF1</v>
      </c>
      <c r="J2" s="641" t="s">
        <v>923</v>
      </c>
      <c r="K2" s="642" t="s">
        <v>1128</v>
      </c>
      <c r="L2" s="643" t="s">
        <v>925</v>
      </c>
      <c r="M2" s="644"/>
      <c r="N2" s="644"/>
      <c r="O2" s="643" t="s">
        <v>1127</v>
      </c>
      <c r="P2" s="306"/>
      <c r="Q2" s="619"/>
      <c r="R2" s="307" t="s">
        <v>810</v>
      </c>
      <c r="S2" s="307"/>
      <c r="T2" s="1237"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1165"/>
      <c r="F3" s="862"/>
      <c r="G3" s="850"/>
      <c r="H3" s="1168"/>
      <c r="I3" s="1168"/>
      <c r="J3" s="1170" t="s">
        <v>924</v>
      </c>
      <c r="K3" s="494" t="s">
        <v>707</v>
      </c>
      <c r="L3" s="568" t="s">
        <v>1154</v>
      </c>
      <c r="M3" s="517" t="s">
        <v>938</v>
      </c>
      <c r="N3" s="517" t="s">
        <v>1148</v>
      </c>
      <c r="O3" s="517" t="s">
        <v>1153</v>
      </c>
      <c r="P3" s="616"/>
      <c r="Q3" s="616"/>
      <c r="R3" s="316"/>
      <c r="S3" s="316"/>
      <c r="T3" s="1238"/>
    </row>
    <row r="4" spans="1:20" ht="48" customHeight="1" thickBot="1" x14ac:dyDescent="0.4">
      <c r="A4" s="310">
        <f t="shared" si="0"/>
        <v>2</v>
      </c>
      <c r="B4" s="311">
        <f t="shared" ref="B4:B45" si="2">B3+7</f>
        <v>43724</v>
      </c>
      <c r="C4" s="312">
        <f t="shared" ref="C4:C45" si="3">B4+6</f>
        <v>43730</v>
      </c>
      <c r="D4" s="636" t="str">
        <f t="shared" si="1"/>
        <v>16/09/19
au
22/09/19</v>
      </c>
      <c r="E4" s="1166"/>
      <c r="F4" s="863"/>
      <c r="G4" s="851"/>
      <c r="H4" s="1169"/>
      <c r="I4" s="1169"/>
      <c r="J4" s="1171"/>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1172" t="str">
        <f>Tri_Semestre!A8</f>
        <v xml:space="preserve">Cycle 2 : Prévoir les performances des systèmes asservis. </v>
      </c>
      <c r="F5" s="856" t="s">
        <v>663</v>
      </c>
      <c r="G5" s="853" t="s">
        <v>628</v>
      </c>
      <c r="H5" s="1175" t="str">
        <f>Tri_Semestre!B16</f>
        <v>Mod3.C2, Res2.C4, Res2.C5, Res2.C6, Res2.C7, Res2.C10, Res2.C11</v>
      </c>
      <c r="I5" s="1175" t="str">
        <f>Tri_Semestre!D16</f>
        <v>Mod3.C2.SF1, , Res2.C5.SF1, Res2.C6.SF1, Res2.C7.SF1, Res2.C10.SF1, Res2.C11.SF1</v>
      </c>
      <c r="J5" s="637" t="s">
        <v>1156</v>
      </c>
      <c r="K5" s="1162"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1173"/>
      <c r="F6" s="856"/>
      <c r="G6" s="853"/>
      <c r="H6" s="1176"/>
      <c r="I6" s="1176"/>
      <c r="J6" s="614" t="s">
        <v>648</v>
      </c>
      <c r="K6" s="1163"/>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1174"/>
      <c r="F7" s="857"/>
      <c r="G7" s="854"/>
      <c r="H7" s="1177"/>
      <c r="I7" s="1177"/>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180"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1183" t="s">
        <v>610</v>
      </c>
      <c r="F9" s="1181"/>
      <c r="G9" s="1185" t="s">
        <v>610</v>
      </c>
      <c r="H9" s="1186"/>
      <c r="I9" s="1186"/>
      <c r="J9" s="1186"/>
      <c r="K9" s="1186"/>
      <c r="L9" s="1186"/>
      <c r="M9" s="1186"/>
      <c r="N9" s="1186"/>
      <c r="O9" s="1186"/>
      <c r="P9" s="1186"/>
      <c r="Q9" s="1186"/>
      <c r="R9" s="1186"/>
      <c r="S9" s="1186"/>
      <c r="T9" s="1187"/>
    </row>
    <row r="10" spans="1:20" ht="19.5" customHeight="1" thickBot="1" x14ac:dyDescent="0.4">
      <c r="A10" s="310"/>
      <c r="B10" s="311">
        <f t="shared" si="2"/>
        <v>43766</v>
      </c>
      <c r="C10" s="311">
        <f t="shared" si="3"/>
        <v>43772</v>
      </c>
      <c r="D10" s="340" t="str">
        <f>CONCATENATE(TEXT(B10,"JJ/MM/AA")," au ",TEXT(C10,"JJ/MM/AA"))</f>
        <v>28/10/19 au 03/11/19</v>
      </c>
      <c r="E10" s="1184"/>
      <c r="F10" s="1181"/>
      <c r="G10" s="1188"/>
      <c r="H10" s="1189"/>
      <c r="I10" s="1189"/>
      <c r="J10" s="1189"/>
      <c r="K10" s="1189"/>
      <c r="L10" s="1189"/>
      <c r="M10" s="1189"/>
      <c r="N10" s="1189"/>
      <c r="O10" s="1189"/>
      <c r="P10" s="1189"/>
      <c r="Q10" s="1189"/>
      <c r="R10" s="1189"/>
      <c r="S10" s="1189"/>
      <c r="T10" s="1190"/>
    </row>
    <row r="11" spans="1:20" ht="38.25" customHeight="1" x14ac:dyDescent="0.35">
      <c r="A11" s="310">
        <f>A8+1</f>
        <v>7</v>
      </c>
      <c r="B11" s="311">
        <f t="shared" si="2"/>
        <v>43773</v>
      </c>
      <c r="C11" s="312">
        <f t="shared" si="3"/>
        <v>43779</v>
      </c>
      <c r="D11" s="341" t="str">
        <f t="shared" si="1"/>
        <v>04/11/19
au
10/11/19</v>
      </c>
      <c r="E11" s="1191" t="str">
        <f>Tri_Semestre!A17</f>
        <v xml:space="preserve">Cycle 3 : Concevoir la partie commande des systèmes asservis afin de valider leurs performances. </v>
      </c>
      <c r="F11" s="1181"/>
      <c r="G11" s="1193" t="s">
        <v>629</v>
      </c>
      <c r="H11" s="1195" t="str">
        <f>Tri_Semestre!B20</f>
        <v>Res1.C4, Con.C2</v>
      </c>
      <c r="I11" s="1195" t="str">
        <f>Tri_Semestre!D20</f>
        <v>Res1.C4.SF1, Con.C2.SF1</v>
      </c>
      <c r="J11" s="1193"/>
      <c r="K11" s="1193"/>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1192"/>
      <c r="F12" s="1182"/>
      <c r="G12" s="1194"/>
      <c r="H12" s="1196"/>
      <c r="I12" s="1196"/>
      <c r="J12" s="1194"/>
      <c r="K12" s="1194"/>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1197" t="str">
        <f>Tri_Semestre!A21</f>
        <v>Cycle 4 : Modéliser le comportement des systèmes mécaniques dans le but d'établir une loi de comportement ou de déterminer des actions mécaniques en utilisant le PFD</v>
      </c>
      <c r="F13" s="1198" t="s">
        <v>667</v>
      </c>
      <c r="G13" s="1201" t="s">
        <v>630</v>
      </c>
      <c r="H13" s="1202" t="str">
        <f>Tri_Semestre!B29</f>
        <v>Mod2.C13, Mod2.C14, Mod2.C15, Mod2.C16, Mod2.C17, Res1.C1, Res1.C2</v>
      </c>
      <c r="I13" s="1202" t="str">
        <f>Tri_Semestre!D29</f>
        <v>, , , , Mod2.C17.SF1, Res1.C1.SF1, Res1.C2.SF1</v>
      </c>
      <c r="J13" s="1178"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813"/>
      <c r="F14" s="1199"/>
      <c r="G14" s="1199"/>
      <c r="H14" s="816"/>
      <c r="I14" s="816"/>
      <c r="J14" s="1179"/>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814"/>
      <c r="F15" s="1200"/>
      <c r="G15" s="1200"/>
      <c r="H15" s="817"/>
      <c r="I15" s="817"/>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1203"/>
      <c r="G16" s="1205" t="s">
        <v>668</v>
      </c>
      <c r="H16" s="1206" t="str">
        <f>Tri_Semestre!B47</f>
        <v>Res1.C3, Res2.C22, Res2.C23, Res2.C24, Res2.C25</v>
      </c>
      <c r="I16" s="1208"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1204"/>
      <c r="G17" s="805"/>
      <c r="H17" s="1207"/>
      <c r="I17" s="1209"/>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1210" t="s">
        <v>611</v>
      </c>
      <c r="F18" s="1210"/>
      <c r="G18" s="1210"/>
      <c r="H18" s="1210"/>
      <c r="I18" s="1210"/>
      <c r="J18" s="1210"/>
      <c r="K18" s="1210"/>
      <c r="L18" s="1210"/>
      <c r="M18" s="1210"/>
      <c r="N18" s="1210"/>
      <c r="O18" s="1210"/>
      <c r="P18" s="1210"/>
      <c r="Q18" s="1210"/>
      <c r="R18" s="1211"/>
      <c r="S18" s="1211"/>
      <c r="T18" s="1212"/>
    </row>
    <row r="19" spans="1:20" ht="21.5" thickBot="1" x14ac:dyDescent="0.4">
      <c r="A19" s="582"/>
      <c r="B19" s="583">
        <f t="shared" si="2"/>
        <v>43829</v>
      </c>
      <c r="C19" s="583">
        <f t="shared" si="3"/>
        <v>43835</v>
      </c>
      <c r="D19" s="340" t="str">
        <f>CONCATENATE(TEXT(B19,"JJ/MM/AA")," au ",TEXT(C19,"JJ/MM/AA"))</f>
        <v>30/12/19 au 05/01/20</v>
      </c>
      <c r="E19" s="1213"/>
      <c r="F19" s="1213"/>
      <c r="G19" s="1213"/>
      <c r="H19" s="1213"/>
      <c r="I19" s="1213"/>
      <c r="J19" s="1213"/>
      <c r="K19" s="1213"/>
      <c r="L19" s="1213"/>
      <c r="M19" s="1213"/>
      <c r="N19" s="1213"/>
      <c r="O19" s="1213"/>
      <c r="P19" s="1213"/>
      <c r="Q19" s="1213"/>
      <c r="R19" s="1214"/>
      <c r="S19" s="1214"/>
      <c r="T19" s="1215"/>
    </row>
    <row r="20" spans="1:20" ht="71.5" customHeight="1" x14ac:dyDescent="0.35">
      <c r="A20" s="532">
        <f>A17+1</f>
        <v>14</v>
      </c>
      <c r="B20" s="584">
        <f t="shared" si="2"/>
        <v>43836</v>
      </c>
      <c r="C20" s="585">
        <f t="shared" si="3"/>
        <v>43842</v>
      </c>
      <c r="D20" s="372" t="str">
        <f t="shared" si="1"/>
        <v>06/01/20
au
12/01/20</v>
      </c>
      <c r="E20" s="1216" t="str">
        <f>Tri_Semestre!A31</f>
        <v>Cycle 5 : Modéliser le comportement des systèmes mécaniques dans le but d'établir une loi de comportement en utilisant les méthodes énergétiques.</v>
      </c>
      <c r="F20" s="1218" t="s">
        <v>1214</v>
      </c>
      <c r="G20" s="1220" t="s">
        <v>631</v>
      </c>
      <c r="H20" s="1222" t="str">
        <f>Tri_Semestre!B40</f>
        <v xml:space="preserve">Mod2.C18, Res1.C1, Res1.C3, Mod1.C4, Mod1.C5, Mod1.C6, , </v>
      </c>
      <c r="I20" s="1222" t="str">
        <f>Tri_Semestre!D40</f>
        <v>Mod2.C18.SF1, Res1.C1.SF1, Res1.C3.SF1, Mod1.C4.SF1, Mod1.C5.SF1, Mod1.C6.SF1, Mod1.C5.SF2, Mod1.C5.SF3</v>
      </c>
      <c r="J20" s="453" t="s">
        <v>1216</v>
      </c>
      <c r="K20" s="1220"/>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1217"/>
      <c r="F21" s="1219"/>
      <c r="G21" s="1221"/>
      <c r="H21" s="1223"/>
      <c r="I21" s="1223"/>
      <c r="J21" s="454" t="s">
        <v>1217</v>
      </c>
      <c r="K21" s="1221"/>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1216" t="str">
        <f>Tri_Semestre!A41</f>
        <v>Cycle 6 : Démarches de résolution pour résoudre les problèmes de dynamiques ou d'énergétique.</v>
      </c>
      <c r="F22" s="1218" t="s">
        <v>1215</v>
      </c>
      <c r="G22" s="1220"/>
      <c r="H22" s="1222" t="str">
        <f>Tri_Semestre!B47</f>
        <v>Res1.C3, Res2.C22, Res2.C23, Res2.C24, Res2.C25</v>
      </c>
      <c r="I22" s="1222" t="str">
        <f>Tri_Semestre!D47</f>
        <v>Res1.C3.SF1, Res2.C22.SF1, Res2.C22.SF2, , Res2.C25.SF1</v>
      </c>
      <c r="J22" s="1224" t="s">
        <v>1218</v>
      </c>
      <c r="K22" s="1225"/>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1217"/>
      <c r="F23" s="1219"/>
      <c r="G23" s="1221"/>
      <c r="H23" s="1223"/>
      <c r="I23" s="1223"/>
      <c r="J23" s="1226"/>
      <c r="K23" s="1227"/>
      <c r="L23" s="454"/>
      <c r="M23" s="454"/>
      <c r="N23" s="454"/>
      <c r="O23" s="454"/>
      <c r="P23" s="535" t="s">
        <v>1240</v>
      </c>
      <c r="Q23" s="382">
        <v>15</v>
      </c>
      <c r="R23" s="384"/>
      <c r="S23" s="384"/>
      <c r="T23" s="555"/>
    </row>
    <row r="24" spans="1:20" ht="62.15" customHeight="1" x14ac:dyDescent="0.35">
      <c r="A24" s="310">
        <f>A23+1</f>
        <v>18</v>
      </c>
      <c r="B24" s="311">
        <f t="shared" si="2"/>
        <v>43864</v>
      </c>
      <c r="C24" s="312">
        <f t="shared" si="3"/>
        <v>43870</v>
      </c>
      <c r="D24" s="386" t="str">
        <f t="shared" si="1"/>
        <v>03/02/20
au
09/02/20</v>
      </c>
      <c r="E24" s="1249" t="str">
        <f>Tri_Semestre!A48</f>
        <v>Cycle 7 : Modélisation des chaînes de solide dans le but de déterminer les contraintes géométriques dans un mécanisme.</v>
      </c>
      <c r="F24" s="1251" t="s">
        <v>669</v>
      </c>
      <c r="G24" s="1249" t="s">
        <v>632</v>
      </c>
      <c r="H24" s="1245" t="str">
        <f>Tri_Semestre!B53</f>
        <v xml:space="preserve">Mod2.C34, Mod2.C35, Mod2.C36, </v>
      </c>
      <c r="I24" s="1245" t="str">
        <f>Tri_Semestre!D53</f>
        <v>Mod2.C34.SF1, , , Res2.C15.SF3</v>
      </c>
      <c r="J24" s="1253" t="s">
        <v>1219</v>
      </c>
      <c r="K24" s="1245"/>
      <c r="L24" s="1245" t="s">
        <v>626</v>
      </c>
      <c r="M24" s="1247" t="s">
        <v>935</v>
      </c>
      <c r="N24" s="1245"/>
      <c r="O24" s="1245"/>
      <c r="P24" s="1245" t="s">
        <v>1138</v>
      </c>
      <c r="Q24" s="622">
        <v>16</v>
      </c>
      <c r="R24" s="608"/>
      <c r="S24" s="608"/>
      <c r="T24" s="556" t="s">
        <v>1146</v>
      </c>
    </row>
    <row r="25" spans="1:20" ht="62.15" customHeight="1" thickBot="1" x14ac:dyDescent="0.4">
      <c r="A25" s="310"/>
      <c r="B25" s="311">
        <f t="shared" si="2"/>
        <v>43871</v>
      </c>
      <c r="C25" s="312">
        <f t="shared" si="3"/>
        <v>43877</v>
      </c>
      <c r="D25" s="390" t="str">
        <f>CONCATENATE(TEXT(B25,"JJ/MM/AA")," au ",TEXT(C25,"JJ/MM/AA"))</f>
        <v>10/02/20 au 16/02/20</v>
      </c>
      <c r="E25" s="1250"/>
      <c r="F25" s="1252"/>
      <c r="G25" s="1250"/>
      <c r="H25" s="1246"/>
      <c r="I25" s="1246"/>
      <c r="J25" s="1254"/>
      <c r="K25" s="1246"/>
      <c r="L25" s="1246"/>
      <c r="M25" s="1248"/>
      <c r="N25" s="1246"/>
      <c r="O25" s="1246"/>
      <c r="P25" s="1246"/>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1239" t="s">
        <v>612</v>
      </c>
      <c r="F27" s="1240"/>
      <c r="G27" s="1240"/>
      <c r="H27" s="1240"/>
      <c r="I27" s="1240"/>
      <c r="J27" s="1240"/>
      <c r="K27" s="1240"/>
      <c r="L27" s="1240"/>
      <c r="M27" s="1240"/>
      <c r="N27" s="1240"/>
      <c r="O27" s="1240"/>
      <c r="P27" s="1240"/>
      <c r="Q27" s="1240"/>
      <c r="R27" s="1240"/>
      <c r="S27" s="1240"/>
      <c r="T27" s="1241"/>
    </row>
    <row r="28" spans="1:20" ht="26.5" customHeight="1" thickBot="1" x14ac:dyDescent="0.4">
      <c r="A28" s="310">
        <f>A27+1</f>
        <v>20</v>
      </c>
      <c r="B28" s="311">
        <f t="shared" si="2"/>
        <v>43892</v>
      </c>
      <c r="C28" s="312">
        <f t="shared" si="3"/>
        <v>43898</v>
      </c>
      <c r="D28" s="633" t="str">
        <f t="shared" si="1"/>
        <v>02/03/20
au
08/03/20</v>
      </c>
      <c r="E28" s="1242"/>
      <c r="F28" s="1243"/>
      <c r="G28" s="1243"/>
      <c r="H28" s="1243"/>
      <c r="I28" s="1243"/>
      <c r="J28" s="1243"/>
      <c r="K28" s="1243"/>
      <c r="L28" s="1243"/>
      <c r="M28" s="1243"/>
      <c r="N28" s="1243"/>
      <c r="O28" s="1243"/>
      <c r="P28" s="1243"/>
      <c r="Q28" s="1243"/>
      <c r="R28" s="1243"/>
      <c r="S28" s="1243"/>
      <c r="T28" s="1244"/>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1228" t="s">
        <v>618</v>
      </c>
      <c r="F30" s="1231" t="s">
        <v>671</v>
      </c>
      <c r="G30" s="1228"/>
      <c r="H30" s="1234"/>
      <c r="I30" s="1234"/>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1229"/>
      <c r="F31" s="1232"/>
      <c r="G31" s="1229"/>
      <c r="H31" s="1235"/>
      <c r="I31" s="1235"/>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1230"/>
      <c r="F32" s="1233"/>
      <c r="G32" s="1230"/>
      <c r="H32" s="1236"/>
      <c r="I32" s="1236"/>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1256" t="str">
        <f>Tri_Semestre!A1</f>
        <v>Cycle 1 : Modéliser le comportement linéaire et non linéaire des systèmes.</v>
      </c>
      <c r="F2" s="862" t="s">
        <v>672</v>
      </c>
      <c r="G2" s="850" t="s">
        <v>643</v>
      </c>
      <c r="H2" s="1258" t="str">
        <f>Tri_Semestre!B7</f>
        <v>Mod2.C1, Mod2.C8, Mod3.C1</v>
      </c>
      <c r="I2" s="1258"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1257"/>
      <c r="F3" s="862"/>
      <c r="G3" s="850"/>
      <c r="H3" s="1168"/>
      <c r="I3" s="1168"/>
      <c r="J3" s="1170"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1257"/>
      <c r="F4" s="863"/>
      <c r="G4" s="851"/>
      <c r="H4" s="1169"/>
      <c r="I4" s="1169"/>
      <c r="J4" s="1171"/>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1172" t="str">
        <f>Tri_Semestre!A8</f>
        <v xml:space="preserve">Cycle 2 : Prévoir les performances des systèmes asservis. </v>
      </c>
      <c r="F5" s="855" t="s">
        <v>663</v>
      </c>
      <c r="G5" s="852" t="s">
        <v>628</v>
      </c>
      <c r="H5" s="1259" t="str">
        <f>Tri_Semestre!B16</f>
        <v>Mod3.C2, Res2.C4, Res2.C5, Res2.C6, Res2.C7, Res2.C10, Res2.C11</v>
      </c>
      <c r="I5" s="1259" t="str">
        <f>Tri_Semestre!D16</f>
        <v>Mod3.C2.SF1, , Res2.C5.SF1, Res2.C6.SF1, Res2.C7.SF1, Res2.C10.SF1, Res2.C11.SF1</v>
      </c>
      <c r="J5" s="445" t="s">
        <v>1156</v>
      </c>
      <c r="K5" s="1255"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1173"/>
      <c r="F6" s="856"/>
      <c r="G6" s="853"/>
      <c r="H6" s="1176"/>
      <c r="I6" s="1176"/>
      <c r="J6" s="328" t="s">
        <v>648</v>
      </c>
      <c r="K6" s="1163"/>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1174"/>
      <c r="F7" s="857"/>
      <c r="G7" s="854"/>
      <c r="H7" s="1177"/>
      <c r="I7" s="1177"/>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180"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1183" t="s">
        <v>610</v>
      </c>
      <c r="F9" s="1181"/>
      <c r="G9" s="1185" t="s">
        <v>610</v>
      </c>
      <c r="H9" s="1186"/>
      <c r="I9" s="1186"/>
      <c r="J9" s="1186"/>
      <c r="K9" s="1186"/>
      <c r="L9" s="1186"/>
      <c r="M9" s="1186"/>
      <c r="N9" s="1186"/>
      <c r="O9" s="1186"/>
      <c r="P9" s="1186"/>
      <c r="Q9" s="1186"/>
      <c r="R9" s="1186"/>
      <c r="S9" s="1186"/>
      <c r="T9" s="1187"/>
    </row>
    <row r="10" spans="1:20" ht="19.5" customHeight="1" thickBot="1" x14ac:dyDescent="0.4">
      <c r="A10" s="310"/>
      <c r="B10" s="311">
        <f t="shared" si="2"/>
        <v>43402</v>
      </c>
      <c r="C10" s="311">
        <f t="shared" si="3"/>
        <v>43408</v>
      </c>
      <c r="D10" s="340" t="str">
        <f>CONCATENATE(TEXT(B10,"JJ/MM/AA")," au ",TEXT(C10,"JJ/MM/AA"))</f>
        <v>29/10/18 au 04/11/18</v>
      </c>
      <c r="E10" s="1184"/>
      <c r="F10" s="1181"/>
      <c r="G10" s="1188"/>
      <c r="H10" s="1189"/>
      <c r="I10" s="1189"/>
      <c r="J10" s="1189"/>
      <c r="K10" s="1189"/>
      <c r="L10" s="1189"/>
      <c r="M10" s="1189"/>
      <c r="N10" s="1189"/>
      <c r="O10" s="1189"/>
      <c r="P10" s="1189"/>
      <c r="Q10" s="1189"/>
      <c r="R10" s="1189"/>
      <c r="S10" s="1189"/>
      <c r="T10" s="1190"/>
    </row>
    <row r="11" spans="1:20" ht="38.25" customHeight="1" x14ac:dyDescent="0.35">
      <c r="A11" s="310">
        <f>A8+1</f>
        <v>7</v>
      </c>
      <c r="B11" s="311">
        <f t="shared" si="2"/>
        <v>43409</v>
      </c>
      <c r="C11" s="312">
        <f t="shared" si="3"/>
        <v>43415</v>
      </c>
      <c r="D11" s="341" t="str">
        <f t="shared" si="1"/>
        <v>05/11/18
au
11/11/18</v>
      </c>
      <c r="E11" s="1191" t="str">
        <f>Tri_Semestre!A17</f>
        <v xml:space="preserve">Cycle 3 : Concevoir la partie commande des systèmes asservis afin de valider leurs performances. </v>
      </c>
      <c r="F11" s="1181"/>
      <c r="G11" s="1193" t="s">
        <v>629</v>
      </c>
      <c r="H11" s="1195" t="str">
        <f>Tri_Semestre!B20</f>
        <v>Res1.C4, Con.C2</v>
      </c>
      <c r="I11" s="1195" t="str">
        <f>Tri_Semestre!D20</f>
        <v>Res1.C4.SF1, Con.C2.SF1</v>
      </c>
      <c r="J11" s="1193"/>
      <c r="K11" s="1193"/>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1192"/>
      <c r="F12" s="1182"/>
      <c r="G12" s="1194"/>
      <c r="H12" s="1196"/>
      <c r="I12" s="1196"/>
      <c r="J12" s="1194"/>
      <c r="K12" s="1194"/>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1197" t="str">
        <f>Tri_Semestre!A21</f>
        <v>Cycle 4 : Modéliser le comportement des systèmes mécaniques dans le but d'établir une loi de comportement ou de déterminer des actions mécaniques en utilisant le PFD</v>
      </c>
      <c r="F13" s="1198" t="s">
        <v>667</v>
      </c>
      <c r="G13" s="1201" t="s">
        <v>630</v>
      </c>
      <c r="H13" s="1202" t="str">
        <f>Tri_Semestre!B29</f>
        <v>Mod2.C13, Mod2.C14, Mod2.C15, Mod2.C16, Mod2.C17, Res1.C1, Res1.C2</v>
      </c>
      <c r="I13" s="1202" t="str">
        <f>Tri_Semestre!D29</f>
        <v>, , , , Mod2.C17.SF1, Res1.C1.SF1, Res1.C2.SF1</v>
      </c>
      <c r="J13" s="1178"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813"/>
      <c r="F14" s="1199"/>
      <c r="G14" s="1199"/>
      <c r="H14" s="816"/>
      <c r="I14" s="816"/>
      <c r="J14" s="1179"/>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814"/>
      <c r="F15" s="1200"/>
      <c r="G15" s="1200"/>
      <c r="H15" s="817"/>
      <c r="I15" s="817"/>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1203"/>
      <c r="G16" s="1205" t="s">
        <v>668</v>
      </c>
      <c r="H16" s="1206" t="str">
        <f>Tri_Semestre!B47</f>
        <v>Res1.C3, Res2.C22, Res2.C23, Res2.C24, Res2.C25</v>
      </c>
      <c r="I16" s="1208"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1204"/>
      <c r="G17" s="805"/>
      <c r="H17" s="1207"/>
      <c r="I17" s="1209"/>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1210" t="s">
        <v>611</v>
      </c>
      <c r="F18" s="1210"/>
      <c r="G18" s="1210"/>
      <c r="H18" s="1210"/>
      <c r="I18" s="1210"/>
      <c r="J18" s="1210"/>
      <c r="K18" s="1210"/>
      <c r="L18" s="1210"/>
      <c r="M18" s="1210"/>
      <c r="N18" s="1210"/>
      <c r="O18" s="1210"/>
      <c r="P18" s="1210"/>
      <c r="Q18" s="1210"/>
      <c r="R18" s="1211"/>
      <c r="S18" s="1211"/>
      <c r="T18" s="1212"/>
    </row>
    <row r="19" spans="1:20" ht="21.5" thickBot="1" x14ac:dyDescent="0.4">
      <c r="A19" s="582"/>
      <c r="B19" s="583">
        <f t="shared" si="2"/>
        <v>43465</v>
      </c>
      <c r="C19" s="583">
        <f t="shared" si="3"/>
        <v>43471</v>
      </c>
      <c r="D19" s="340" t="str">
        <f>CONCATENATE(TEXT(B19,"JJ/MM/AA")," au ",TEXT(C19,"JJ/MM/AA"))</f>
        <v>31/12/18 au 06/01/19</v>
      </c>
      <c r="E19" s="1213"/>
      <c r="F19" s="1213"/>
      <c r="G19" s="1213"/>
      <c r="H19" s="1213"/>
      <c r="I19" s="1213"/>
      <c r="J19" s="1213"/>
      <c r="K19" s="1213"/>
      <c r="L19" s="1213"/>
      <c r="M19" s="1213"/>
      <c r="N19" s="1213"/>
      <c r="O19" s="1213"/>
      <c r="P19" s="1213"/>
      <c r="Q19" s="1213"/>
      <c r="R19" s="1214"/>
      <c r="S19" s="1214"/>
      <c r="T19" s="1215"/>
    </row>
    <row r="20" spans="1:20" ht="71.5" customHeight="1" x14ac:dyDescent="0.35">
      <c r="A20" s="532">
        <f>A17+1</f>
        <v>14</v>
      </c>
      <c r="B20" s="584">
        <f t="shared" si="2"/>
        <v>43472</v>
      </c>
      <c r="C20" s="585">
        <f t="shared" si="3"/>
        <v>43478</v>
      </c>
      <c r="D20" s="372" t="str">
        <f t="shared" si="1"/>
        <v>07/01/19
au
13/01/19</v>
      </c>
      <c r="E20" s="1216" t="str">
        <f>Tri_Semestre!A31</f>
        <v>Cycle 5 : Modéliser le comportement des systèmes mécaniques dans le but d'établir une loi de comportement en utilisant les méthodes énergétiques.</v>
      </c>
      <c r="F20" s="1218" t="s">
        <v>1214</v>
      </c>
      <c r="G20" s="1220" t="s">
        <v>631</v>
      </c>
      <c r="H20" s="1222" t="str">
        <f>Tri_Semestre!B40</f>
        <v xml:space="preserve">Mod2.C18, Res1.C1, Res1.C3, Mod1.C4, Mod1.C5, Mod1.C6, , </v>
      </c>
      <c r="I20" s="1222" t="str">
        <f>Tri_Semestre!D40</f>
        <v>Mod2.C18.SF1, Res1.C1.SF1, Res1.C3.SF1, Mod1.C4.SF1, Mod1.C5.SF1, Mod1.C6.SF1, Mod1.C5.SF2, Mod1.C5.SF3</v>
      </c>
      <c r="J20" s="453" t="s">
        <v>1216</v>
      </c>
      <c r="K20" s="1220"/>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1217"/>
      <c r="F21" s="1219"/>
      <c r="G21" s="1221"/>
      <c r="H21" s="1223"/>
      <c r="I21" s="1223"/>
      <c r="J21" s="454" t="s">
        <v>1217</v>
      </c>
      <c r="K21" s="1221"/>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1216" t="str">
        <f>Tri_Semestre!A41</f>
        <v>Cycle 6 : Démarches de résolution pour résoudre les problèmes de dynamiques ou d'énergétique.</v>
      </c>
      <c r="F22" s="1218" t="s">
        <v>1215</v>
      </c>
      <c r="G22" s="1220"/>
      <c r="H22" s="1222" t="str">
        <f>Tri_Semestre!B47</f>
        <v>Res1.C3, Res2.C22, Res2.C23, Res2.C24, Res2.C25</v>
      </c>
      <c r="I22" s="1222" t="str">
        <f>Tri_Semestre!D47</f>
        <v>Res1.C3.SF1, Res2.C22.SF1, Res2.C22.SF2, , Res2.C25.SF1</v>
      </c>
      <c r="J22" s="1224" t="s">
        <v>1218</v>
      </c>
      <c r="K22" s="1225"/>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1217"/>
      <c r="F23" s="1219"/>
      <c r="G23" s="1221"/>
      <c r="H23" s="1223"/>
      <c r="I23" s="1223"/>
      <c r="J23" s="1226"/>
      <c r="K23" s="1227"/>
      <c r="L23" s="454"/>
      <c r="M23" s="454"/>
      <c r="N23" s="454"/>
      <c r="O23" s="454"/>
      <c r="P23" s="535"/>
      <c r="Q23" s="382">
        <v>15</v>
      </c>
      <c r="R23" s="384"/>
      <c r="S23" s="384"/>
      <c r="T23" s="555"/>
    </row>
    <row r="24" spans="1:20" ht="62.15" customHeight="1" x14ac:dyDescent="0.35">
      <c r="A24" s="310">
        <f>A23+1</f>
        <v>18</v>
      </c>
      <c r="B24" s="311">
        <f t="shared" si="2"/>
        <v>43500</v>
      </c>
      <c r="C24" s="312">
        <f t="shared" si="3"/>
        <v>43506</v>
      </c>
      <c r="D24" s="386" t="str">
        <f t="shared" si="1"/>
        <v>04/02/19
au
10/02/19</v>
      </c>
      <c r="E24" s="1249" t="str">
        <f>Tri_Semestre!A48</f>
        <v>Cycle 7 : Modélisation des chaînes de solide dans le but de déterminer les contraintes géométriques dans un mécanisme.</v>
      </c>
      <c r="F24" s="1251" t="s">
        <v>669</v>
      </c>
      <c r="G24" s="1249" t="s">
        <v>632</v>
      </c>
      <c r="H24" s="1245" t="str">
        <f>Tri_Semestre!B53</f>
        <v xml:space="preserve">Mod2.C34, Mod2.C35, Mod2.C36, </v>
      </c>
      <c r="I24" s="1245" t="str">
        <f>Tri_Semestre!D53</f>
        <v>Mod2.C34.SF1, , , Res2.C15.SF3</v>
      </c>
      <c r="J24" s="1253" t="s">
        <v>1219</v>
      </c>
      <c r="K24" s="1245"/>
      <c r="L24" s="1245" t="s">
        <v>626</v>
      </c>
      <c r="M24" s="1247" t="s">
        <v>935</v>
      </c>
      <c r="N24" s="1245"/>
      <c r="O24" s="1245"/>
      <c r="P24" s="1245" t="s">
        <v>1138</v>
      </c>
      <c r="Q24" s="1245">
        <v>16</v>
      </c>
      <c r="R24" s="387"/>
      <c r="S24" s="387"/>
      <c r="T24" s="556" t="s">
        <v>1146</v>
      </c>
    </row>
    <row r="25" spans="1:20" ht="62.15" customHeight="1" thickBot="1" x14ac:dyDescent="0.4">
      <c r="A25" s="310"/>
      <c r="B25" s="311">
        <f t="shared" si="2"/>
        <v>43507</v>
      </c>
      <c r="C25" s="312">
        <f t="shared" si="3"/>
        <v>43513</v>
      </c>
      <c r="D25" s="390" t="str">
        <f>CONCATENATE(TEXT(B25,"JJ/MM/AA")," au ",TEXT(C25,"JJ/MM/AA"))</f>
        <v>11/02/19 au 17/02/19</v>
      </c>
      <c r="E25" s="1250"/>
      <c r="F25" s="1252"/>
      <c r="G25" s="1250"/>
      <c r="H25" s="1246"/>
      <c r="I25" s="1246"/>
      <c r="J25" s="1254"/>
      <c r="K25" s="1246"/>
      <c r="L25" s="1246"/>
      <c r="M25" s="1248"/>
      <c r="N25" s="1246"/>
      <c r="O25" s="1246"/>
      <c r="P25" s="1246"/>
      <c r="Q25" s="1246"/>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1228" t="s">
        <v>618</v>
      </c>
      <c r="F30" s="1231" t="s">
        <v>671</v>
      </c>
      <c r="G30" s="1228"/>
      <c r="H30" s="1234"/>
      <c r="I30" s="1234"/>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1229"/>
      <c r="F31" s="1232"/>
      <c r="G31" s="1229"/>
      <c r="H31" s="1235"/>
      <c r="I31" s="1235"/>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1230"/>
      <c r="F32" s="1233"/>
      <c r="G32" s="1230"/>
      <c r="H32" s="1236"/>
      <c r="I32" s="1236"/>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2020-09-09T07:18:33Z</dcterms:modified>
</cp:coreProperties>
</file>